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25" windowWidth="15135" windowHeight="7950" tabRatio="865" activeTab="4"/>
  </bookViews>
  <sheets>
    <sheet name="جدول 1" sheetId="1" r:id="rId1"/>
    <sheet name="جدول2" sheetId="3" r:id="rId2"/>
    <sheet name="جدول3و4" sheetId="4" r:id="rId3"/>
    <sheet name="جدول5" sheetId="8" r:id="rId4"/>
    <sheet name="جدول6" sheetId="11" r:id="rId5"/>
    <sheet name="جدول7 و8" sheetId="12" r:id="rId6"/>
    <sheet name="جدول9" sheetId="14" r:id="rId7"/>
  </sheets>
  <calcPr calcId="144525"/>
  <fileRecoveryPr autoRecover="0"/>
</workbook>
</file>

<file path=xl/calcChain.xml><?xml version="1.0" encoding="utf-8"?>
<calcChain xmlns="http://schemas.openxmlformats.org/spreadsheetml/2006/main">
  <c r="G6" i="4" l="1"/>
  <c r="D11" i="1" l="1"/>
  <c r="D10" i="1"/>
  <c r="E33" i="12" l="1"/>
  <c r="E21" i="11" l="1"/>
  <c r="C21" i="3" l="1"/>
  <c r="D7" i="14" l="1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19" i="12"/>
  <c r="B33" i="12" l="1"/>
  <c r="B25" i="4" l="1"/>
  <c r="E34" i="4"/>
  <c r="E11" i="4"/>
  <c r="B12" i="3"/>
  <c r="B21" i="3" s="1"/>
  <c r="B21" i="11" l="1"/>
  <c r="D11" i="12"/>
  <c r="C11" i="12"/>
  <c r="B11" i="12"/>
  <c r="F33" i="12" l="1"/>
  <c r="D33" i="12"/>
  <c r="C6" i="8" l="1"/>
  <c r="C33" i="12" l="1"/>
  <c r="F11" i="12" l="1"/>
  <c r="G26" i="12"/>
  <c r="H26" i="12"/>
  <c r="G21" i="12"/>
  <c r="H21" i="12"/>
  <c r="G9" i="12"/>
  <c r="G10" i="12"/>
  <c r="H10" i="12"/>
  <c r="H6" i="11"/>
  <c r="I6" i="11"/>
  <c r="H14" i="11"/>
  <c r="I14" i="11"/>
  <c r="F21" i="11"/>
  <c r="D21" i="11"/>
  <c r="C21" i="11"/>
  <c r="H9" i="11"/>
  <c r="I9" i="11"/>
  <c r="H6" i="12"/>
  <c r="G6" i="12"/>
  <c r="G8" i="3"/>
  <c r="G6" i="11" l="1"/>
  <c r="G10" i="11"/>
  <c r="G18" i="11"/>
  <c r="G11" i="11"/>
  <c r="G19" i="11"/>
  <c r="G12" i="11"/>
  <c r="G20" i="11"/>
  <c r="G13" i="11"/>
  <c r="G14" i="11"/>
  <c r="G7" i="11"/>
  <c r="G15" i="11"/>
  <c r="G8" i="11"/>
  <c r="G16" i="11"/>
  <c r="G9" i="11"/>
  <c r="G17" i="11"/>
  <c r="E21" i="3"/>
  <c r="F8" i="3" l="1"/>
  <c r="G21" i="3"/>
  <c r="F7" i="3"/>
  <c r="F19" i="3"/>
  <c r="F12" i="3"/>
  <c r="F16" i="3"/>
  <c r="F20" i="3"/>
  <c r="F9" i="3"/>
  <c r="F13" i="3"/>
  <c r="F17" i="3"/>
  <c r="F6" i="3"/>
  <c r="F10" i="3"/>
  <c r="F14" i="3"/>
  <c r="F18" i="3"/>
  <c r="F11" i="3"/>
  <c r="F15" i="3"/>
  <c r="H21" i="3"/>
  <c r="D11" i="4"/>
  <c r="C11" i="4"/>
  <c r="B11" i="4"/>
  <c r="D34" i="4" l="1"/>
  <c r="C34" i="4"/>
  <c r="B34" i="4"/>
  <c r="F27" i="4"/>
  <c r="G27" i="4"/>
  <c r="F22" i="4"/>
  <c r="G22" i="4"/>
  <c r="F10" i="4"/>
  <c r="G10" i="4"/>
  <c r="G19" i="4"/>
  <c r="F19" i="4"/>
  <c r="F6" i="4"/>
  <c r="G14" i="3"/>
  <c r="H14" i="3"/>
  <c r="G9" i="3"/>
  <c r="H9" i="3"/>
  <c r="H6" i="3"/>
  <c r="G6" i="3"/>
  <c r="F11" i="4" l="1"/>
  <c r="G7" i="3"/>
  <c r="H7" i="3"/>
  <c r="H8" i="3"/>
  <c r="G10" i="3"/>
  <c r="H10" i="3"/>
  <c r="G11" i="3"/>
  <c r="H11" i="3"/>
  <c r="G12" i="3"/>
  <c r="H12" i="3"/>
  <c r="G13" i="3"/>
  <c r="H13" i="3"/>
  <c r="G15" i="3"/>
  <c r="H15" i="3"/>
  <c r="G16" i="3"/>
  <c r="H16" i="3"/>
  <c r="G17" i="3"/>
  <c r="H17" i="3"/>
  <c r="G18" i="3"/>
  <c r="H18" i="3"/>
  <c r="G19" i="3"/>
  <c r="H19" i="3"/>
  <c r="G20" i="3"/>
  <c r="H20" i="3"/>
  <c r="F20" i="4"/>
  <c r="G20" i="4"/>
  <c r="F21" i="4"/>
  <c r="G21" i="4"/>
  <c r="F23" i="4"/>
  <c r="G23" i="4"/>
  <c r="F24" i="4"/>
  <c r="G24" i="4"/>
  <c r="F25" i="4"/>
  <c r="G25" i="4"/>
  <c r="F26" i="4"/>
  <c r="G26" i="4"/>
  <c r="F28" i="4"/>
  <c r="G28" i="4"/>
  <c r="F29" i="4"/>
  <c r="G29" i="4"/>
  <c r="F30" i="4"/>
  <c r="G30" i="4"/>
  <c r="F31" i="4"/>
  <c r="G31" i="4"/>
  <c r="F32" i="4"/>
  <c r="G32" i="4"/>
  <c r="F33" i="4"/>
  <c r="G33" i="4"/>
  <c r="F34" i="4"/>
  <c r="G34" i="4"/>
  <c r="H28" i="12" l="1"/>
  <c r="G28" i="12"/>
  <c r="F21" i="3" l="1"/>
  <c r="G21" i="11"/>
  <c r="H31" i="12" l="1"/>
  <c r="G31" i="12"/>
  <c r="H30" i="12"/>
  <c r="G30" i="12"/>
  <c r="H29" i="12"/>
  <c r="G29" i="12"/>
  <c r="H27" i="12"/>
  <c r="G27" i="12"/>
  <c r="H25" i="12"/>
  <c r="G25" i="12"/>
  <c r="H24" i="12"/>
  <c r="G24" i="12"/>
  <c r="H23" i="12"/>
  <c r="G23" i="12"/>
  <c r="H22" i="12"/>
  <c r="G22" i="12"/>
  <c r="H20" i="12"/>
  <c r="G20" i="12"/>
  <c r="H19" i="12"/>
  <c r="G19" i="12"/>
  <c r="H7" i="12"/>
  <c r="H19" i="11"/>
  <c r="I19" i="11"/>
  <c r="I15" i="11" l="1"/>
  <c r="H15" i="11"/>
  <c r="G33" i="12" l="1"/>
  <c r="H33" i="12" l="1"/>
  <c r="G8" i="12"/>
  <c r="G7" i="12"/>
  <c r="H11" i="12" l="1"/>
  <c r="G11" i="12"/>
  <c r="I8" i="11" l="1"/>
  <c r="I10" i="11"/>
  <c r="I11" i="11"/>
  <c r="I12" i="11"/>
  <c r="I13" i="11"/>
  <c r="I16" i="11"/>
  <c r="I17" i="11"/>
  <c r="I18" i="11"/>
  <c r="I7" i="11"/>
  <c r="H18" i="11"/>
  <c r="H17" i="11"/>
  <c r="H16" i="11"/>
  <c r="H13" i="11"/>
  <c r="H12" i="11"/>
  <c r="H11" i="11"/>
  <c r="H10" i="11"/>
  <c r="H8" i="11"/>
  <c r="H7" i="11"/>
  <c r="I21" i="11" l="1"/>
  <c r="H21" i="11"/>
  <c r="G7" i="4"/>
  <c r="F7" i="4" l="1"/>
  <c r="F8" i="4"/>
  <c r="G11" i="4" l="1"/>
</calcChain>
</file>

<file path=xl/sharedStrings.xml><?xml version="1.0" encoding="utf-8"?>
<sst xmlns="http://schemas.openxmlformats.org/spreadsheetml/2006/main" count="217" uniqueCount="82">
  <si>
    <t>جدول رقم (1)</t>
  </si>
  <si>
    <t>التفاصيل</t>
  </si>
  <si>
    <t xml:space="preserve">    متوسط الغلة    (كغم/ دونم)</t>
  </si>
  <si>
    <t>الحنطة</t>
  </si>
  <si>
    <t>الشعير</t>
  </si>
  <si>
    <t xml:space="preserve">المساحة المزروعة </t>
  </si>
  <si>
    <t xml:space="preserve">   الانتاج    (طن)</t>
  </si>
  <si>
    <t>(دونم)</t>
  </si>
  <si>
    <t xml:space="preserve"> اجمالي المساحة</t>
  </si>
  <si>
    <t>المساحة المحصودة</t>
  </si>
  <si>
    <t>المساحة المتضررة</t>
  </si>
  <si>
    <t>مساحة العلف الاخضر</t>
  </si>
  <si>
    <t>المجموع</t>
  </si>
  <si>
    <t xml:space="preserve"> متوسط الغلة </t>
  </si>
  <si>
    <t xml:space="preserve"> (كغم / دونم) </t>
  </si>
  <si>
    <t xml:space="preserve">  جدول رقم (2)</t>
  </si>
  <si>
    <t xml:space="preserve">  جدول رقم (3)</t>
  </si>
  <si>
    <t>كركوك</t>
  </si>
  <si>
    <t>المحافظات</t>
  </si>
  <si>
    <t>ديالى</t>
  </si>
  <si>
    <t>بغداد</t>
  </si>
  <si>
    <t>بابل</t>
  </si>
  <si>
    <t>كربلاء</t>
  </si>
  <si>
    <t>واسط</t>
  </si>
  <si>
    <t>النجف</t>
  </si>
  <si>
    <t>القادسية</t>
  </si>
  <si>
    <t>المثنى</t>
  </si>
  <si>
    <t xml:space="preserve">ذي قار </t>
  </si>
  <si>
    <t>ميسان</t>
  </si>
  <si>
    <t>البصرة</t>
  </si>
  <si>
    <t xml:space="preserve">  جدول رقم (4)</t>
  </si>
  <si>
    <t xml:space="preserve">  جدول رقم (5)</t>
  </si>
  <si>
    <t>ذي قار</t>
  </si>
  <si>
    <t xml:space="preserve">  جدول رقم (6)</t>
  </si>
  <si>
    <t>متوسط غلة التبن (كغم)</t>
  </si>
  <si>
    <t>انتاج التبن (طن)</t>
  </si>
  <si>
    <t xml:space="preserve">  جدول رقم (7)</t>
  </si>
  <si>
    <t>النسبة المئوية %</t>
  </si>
  <si>
    <t>المساحة المحصودة (دونم)</t>
  </si>
  <si>
    <t>كمية الانتاج المتحقق (1000) طن</t>
  </si>
  <si>
    <t>متوسط غلة التبن (كغم/دونم)</t>
  </si>
  <si>
    <t>المحصول</t>
  </si>
  <si>
    <t xml:space="preserve">     طـــــن</t>
  </si>
  <si>
    <t xml:space="preserve">المساحة المحصودة </t>
  </si>
  <si>
    <t>نسبة التغير السنوية %</t>
  </si>
  <si>
    <t>نسبة التغير السنوية%</t>
  </si>
  <si>
    <t>الانبار</t>
  </si>
  <si>
    <t>صلاح الدين</t>
  </si>
  <si>
    <t>نينوى</t>
  </si>
  <si>
    <t xml:space="preserve">المساحة المزروعة ومتوسط غلة الدونم الواحد وكمية الإنتاج في المناطق الديمية لمحصول الحنطة حسب المحافظات لسنة 2020 </t>
  </si>
  <si>
    <t xml:space="preserve">المساحة المزروعة ومتوسط غلة الدونم الواحد وكمية الإنتاج في المناطق المروية لمحصول الحنطة حسب المحافظات للقطاع الخاص لسنة 2020  </t>
  </si>
  <si>
    <t xml:space="preserve">المساحة المزروعة ومتوسط غلة الدونم الواحد وكمية الإنتاج في المناطق الديمية لمحصول الشعير حسب المحافظات للقطاع الخاص لسنة  2020  </t>
  </si>
  <si>
    <t xml:space="preserve">المساحة المزروعة ومتوسط غلة الدونم الواحد وكمية الإنتاج في المناطق المروية لمحصول الشعير حسب المحافظات للقطاع الخاص لسنة 2020 </t>
  </si>
  <si>
    <t xml:space="preserve">  جدول رقم (8)</t>
  </si>
  <si>
    <t>المساحة المحصودة ومتوسط غلة الدونم الواحد والإنتاج  لتبن الشعير للقطاع الخاص لسنة 2020</t>
  </si>
  <si>
    <t xml:space="preserve">  جدول رقم (9)</t>
  </si>
  <si>
    <t>**17675</t>
  </si>
  <si>
    <t>**1510</t>
  </si>
  <si>
    <t>**170</t>
  </si>
  <si>
    <t>**861</t>
  </si>
  <si>
    <t>**13148</t>
  </si>
  <si>
    <t xml:space="preserve">  ** المساحة المتضررة بالكامل بسبب الحرائق عدا محافظة ديالى تضرر (653) دونم فقط بسبب الحرائق.</t>
  </si>
  <si>
    <t>المساحة المزروعة ومتوسط غلة الدونم الواحد وكمية الإنتاج لمحصول الحنطة حسب المحافظات لسنة 2020*</t>
  </si>
  <si>
    <t>*لم يتم شمول بعض القرى في المحافظات (نينوى،كركوك،ديالى ،الانبار وصلاح الدين).</t>
  </si>
  <si>
    <t>كمية الانتاج لمحصول الحنطة  حسب المحافظات لسنة 2020</t>
  </si>
  <si>
    <t>المساحة المزروعة ومتوسط غلة الدونم الواحد وكمية الإنتاج لمحصول الشعير حسب المحافظات لسنة 2020*</t>
  </si>
  <si>
    <t xml:space="preserve">المساحة المحصودة ومتوسط غلة الدونم الواحد والإنتاج  لتبن الحنطة للقطاع الخاص لسنة 2020* </t>
  </si>
  <si>
    <t>*2015</t>
  </si>
  <si>
    <t>**2016</t>
  </si>
  <si>
    <t>**2017</t>
  </si>
  <si>
    <t>**2018</t>
  </si>
  <si>
    <t>***2019</t>
  </si>
  <si>
    <t>***2020</t>
  </si>
  <si>
    <t>*عدا اقليم كردستان والمحافظات نينوى،صلاح الدين، الانبار.</t>
  </si>
  <si>
    <t>**عدا اقليم كردستان والمحافظات نينوى،صلاح الدين، الانبار،قضاء الحويجة من محافظة كركوك وبعض القرى  في محافظة ديالى.</t>
  </si>
  <si>
    <t>***عدا اقليم كردستان وبعض القرى في المحافظات نينوى ،كركوك ،ديالى،الانبار وصلاح الدين .</t>
  </si>
  <si>
    <t xml:space="preserve">اجمالي المساحة المزروعة (1000) دونم </t>
  </si>
  <si>
    <t>*عدا اقليم كردستان وبعض القرى من المحافظات نينوى،صلاح الدين، الانبار، كركوك، ديالى.</t>
  </si>
  <si>
    <t xml:space="preserve">     مقارنة المساحة المزروعة وكمية الانتاج ومتوسط الغلة لمحصولي الحنطة والشعير للسنوات  (2020-2015) </t>
  </si>
  <si>
    <t xml:space="preserve"> (4) شكل  </t>
  </si>
  <si>
    <r>
      <t xml:space="preserve">       السنوات       </t>
    </r>
    <r>
      <rPr>
        <b/>
        <sz val="10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    </t>
    </r>
  </si>
  <si>
    <t xml:space="preserve">المحصول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</si>
</sst>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name val="Arial"/>
      <family val="2"/>
    </font>
    <font>
      <b/>
      <sz val="9.4"/>
      <color theme="1"/>
      <name val="Arial"/>
      <family val="2"/>
    </font>
    <font>
      <b/>
      <sz val="9.300000000000000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4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wrapText="1" readingOrder="1"/>
    </xf>
    <xf numFmtId="0" fontId="7" fillId="0" borderId="0" xfId="0" applyFont="1"/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8" fillId="0" borderId="0" xfId="0" applyFont="1" applyAlignment="1">
      <alignment horizontal="right"/>
    </xf>
    <xf numFmtId="0" fontId="3" fillId="0" borderId="7" xfId="0" applyFont="1" applyFill="1" applyBorder="1" applyAlignment="1">
      <alignment horizontal="center" wrapText="1" readingOrder="1"/>
    </xf>
    <xf numFmtId="164" fontId="2" fillId="0" borderId="12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righ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" fontId="0" fillId="0" borderId="0" xfId="0" applyNumberFormat="1"/>
    <xf numFmtId="0" fontId="4" fillId="0" borderId="0" xfId="0" applyFont="1" applyBorder="1" applyAlignment="1">
      <alignment vertical="center" readingOrder="2"/>
    </xf>
    <xf numFmtId="0" fontId="2" fillId="0" borderId="1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0" fillId="0" borderId="13" xfId="0" applyBorder="1"/>
    <xf numFmtId="0" fontId="2" fillId="0" borderId="1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/>
    </xf>
    <xf numFmtId="164" fontId="3" fillId="0" borderId="12" xfId="0" applyNumberFormat="1" applyFont="1" applyBorder="1" applyAlignment="1">
      <alignment horizontal="right" vertical="center"/>
    </xf>
    <xf numFmtId="1" fontId="3" fillId="0" borderId="12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1" fontId="3" fillId="2" borderId="12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164" fontId="3" fillId="0" borderId="12" xfId="0" applyNumberFormat="1" applyFont="1" applyFill="1" applyBorder="1" applyAlignment="1">
      <alignment wrapText="1" readingOrder="1"/>
    </xf>
    <xf numFmtId="0" fontId="3" fillId="0" borderId="0" xfId="0" applyFont="1" applyBorder="1" applyAlignment="1">
      <alignment vertical="center" readingOrder="2"/>
    </xf>
    <xf numFmtId="164" fontId="3" fillId="0" borderId="12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 wrapText="1" readingOrder="1"/>
    </xf>
    <xf numFmtId="0" fontId="3" fillId="0" borderId="14" xfId="0" applyFont="1" applyBorder="1" applyAlignment="1">
      <alignment vertical="center" readingOrder="2"/>
    </xf>
    <xf numFmtId="164" fontId="3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" fontId="3" fillId="0" borderId="12" xfId="0" applyNumberFormat="1" applyFont="1" applyBorder="1" applyAlignment="1">
      <alignment vertical="center"/>
    </xf>
    <xf numFmtId="1" fontId="3" fillId="2" borderId="1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 readingOrder="2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13" xfId="0" applyBorder="1" applyAlignment="1">
      <alignment horizontal="right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164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2" xfId="0" applyFont="1" applyFill="1" applyBorder="1" applyAlignment="1">
      <alignment wrapText="1" readingOrder="1"/>
    </xf>
    <xf numFmtId="0" fontId="3" fillId="0" borderId="7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right" vertical="center"/>
    </xf>
    <xf numFmtId="164" fontId="3" fillId="0" borderId="14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164" fontId="3" fillId="0" borderId="3" xfId="0" applyNumberFormat="1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wrapText="1" readingOrder="1"/>
    </xf>
    <xf numFmtId="0" fontId="3" fillId="0" borderId="3" xfId="0" applyFont="1" applyBorder="1" applyAlignment="1">
      <alignment horizontal="right" vertical="center"/>
    </xf>
    <xf numFmtId="164" fontId="3" fillId="0" borderId="11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 readingOrder="2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readingOrder="2"/>
    </xf>
    <xf numFmtId="0" fontId="3" fillId="0" borderId="14" xfId="0" applyFont="1" applyBorder="1" applyAlignment="1">
      <alignment horizontal="right" vertical="center" readingOrder="2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 readingOrder="2"/>
    </xf>
    <xf numFmtId="0" fontId="2" fillId="0" borderId="13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readingOrder="2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readingOrder="2"/>
    </xf>
    <xf numFmtId="0" fontId="3" fillId="0" borderId="13" xfId="0" applyFont="1" applyBorder="1" applyAlignment="1">
      <alignment horizontal="center" vertical="center" readingOrder="2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readingOrder="2"/>
    </xf>
    <xf numFmtId="0" fontId="3" fillId="0" borderId="14" xfId="0" applyFont="1" applyBorder="1" applyAlignment="1">
      <alignment horizontal="center" vertical="center" readingOrder="2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961073278002603"/>
          <c:y val="6.1424701789480896E-2"/>
          <c:w val="0.80433833439738955"/>
          <c:h val="0.6600626610197400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جدول2!$E$3</c:f>
              <c:strCache>
                <c:ptCount val="1"/>
                <c:pt idx="0">
                  <c:v>   الانتاج    (طن)</c:v>
                </c:pt>
              </c:strCache>
            </c:strRef>
          </c:tx>
          <c:invertIfNegative val="0"/>
          <c:cat>
            <c:strRef>
              <c:f>جدول2!$A$6:$A$20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 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جدول2!$E$6:$E$20</c:f>
              <c:numCache>
                <c:formatCode>0</c:formatCode>
                <c:ptCount val="15"/>
                <c:pt idx="0" formatCode="General">
                  <c:v>1417208</c:v>
                </c:pt>
                <c:pt idx="1">
                  <c:v>627324</c:v>
                </c:pt>
                <c:pt idx="2">
                  <c:v>571748</c:v>
                </c:pt>
                <c:pt idx="3">
                  <c:v>285088</c:v>
                </c:pt>
                <c:pt idx="4">
                  <c:v>133831</c:v>
                </c:pt>
                <c:pt idx="5">
                  <c:v>295465</c:v>
                </c:pt>
                <c:pt idx="6">
                  <c:v>98040</c:v>
                </c:pt>
                <c:pt idx="7">
                  <c:v>811384</c:v>
                </c:pt>
                <c:pt idx="8">
                  <c:v>633101</c:v>
                </c:pt>
                <c:pt idx="9">
                  <c:v>186730</c:v>
                </c:pt>
                <c:pt idx="10">
                  <c:v>495224</c:v>
                </c:pt>
                <c:pt idx="11">
                  <c:v>154975</c:v>
                </c:pt>
                <c:pt idx="12">
                  <c:v>257243</c:v>
                </c:pt>
                <c:pt idx="13">
                  <c:v>248296</c:v>
                </c:pt>
                <c:pt idx="14">
                  <c:v>22735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B7-4E69-B6C2-D8ABAC2D4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4042112"/>
        <c:axId val="84994304"/>
        <c:axId val="0"/>
      </c:bar3DChart>
      <c:catAx>
        <c:axId val="94042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ar-IQ"/>
          </a:p>
        </c:txPr>
        <c:crossAx val="84994304"/>
        <c:crosses val="autoZero"/>
        <c:auto val="1"/>
        <c:lblAlgn val="ctr"/>
        <c:lblOffset val="100"/>
        <c:noMultiLvlLbl val="0"/>
      </c:catAx>
      <c:valAx>
        <c:axId val="84994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ar-IQ"/>
          </a:p>
        </c:txPr>
        <c:crossAx val="94042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1"/>
      </a:pPr>
      <a:endParaRPr lang="ar-IQ"/>
    </a:p>
  </c:txPr>
  <c:printSettings>
    <c:headerFooter/>
    <c:pageMargins b="0.75000000000000733" l="0.70000000000000062" r="0.70000000000000062" t="0.75000000000000733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436563</xdr:colOff>
      <xdr:row>26</xdr:row>
      <xdr:rowOff>73025</xdr:rowOff>
    </xdr:from>
    <xdr:to>
      <xdr:col>8</xdr:col>
      <xdr:colOff>0</xdr:colOff>
      <xdr:row>39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0.01013</cdr:x>
      <cdr:y>0.26141</cdr:y>
    </cdr:from>
    <cdr:to>
      <cdr:x>0.04392</cdr:x>
      <cdr:y>0.73029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49" y="600075"/>
          <a:ext cx="190500" cy="1076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0.00338</cdr:x>
      <cdr:y>0.03997</cdr:y>
    </cdr:from>
    <cdr:to>
      <cdr:x>0.06891</cdr:x>
      <cdr:y>0.78486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958" y="89535"/>
          <a:ext cx="425717" cy="1668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 anchor="t"/>
        <a:lstStyle xmlns:a="http://schemas.openxmlformats.org/drawingml/2006/main"/>
        <a:p xmlns:a="http://schemas.openxmlformats.org/drawingml/2006/main">
          <a:pPr algn="ctr"/>
          <a:r>
            <a:rPr lang="ar-SA" sz="900" b="1"/>
            <a:t>كمية</a:t>
          </a:r>
          <a:r>
            <a:rPr lang="ar-SA" sz="900"/>
            <a:t> </a:t>
          </a:r>
          <a:r>
            <a:rPr lang="ar-SA" sz="900" b="1"/>
            <a:t>الانتاج</a:t>
          </a: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0.36395</cdr:x>
      <cdr:y>0.87739</cdr:y>
    </cdr:from>
    <cdr:to>
      <cdr:x>0.65529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031417" y="2223011"/>
          <a:ext cx="1626183" cy="3106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100" b="1"/>
            <a:t> </a:t>
          </a:r>
          <a:r>
            <a:rPr lang="ar-SA" sz="900" b="1"/>
            <a:t>المحافظات</a:t>
          </a:r>
          <a:endParaRPr lang="en-US" sz="9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rightToLeft="1" topLeftCell="A10" workbookViewId="0">
      <selection activeCell="A26" sqref="A26:G26"/>
    </sheetView>
  </sheetViews>
  <sheetFormatPr defaultRowHeight="14.25" x14ac:dyDescent="0.2"/>
  <cols>
    <col min="1" max="1" width="10.25" customWidth="1"/>
    <col min="2" max="2" width="10.125" customWidth="1"/>
    <col min="3" max="3" width="9.125" customWidth="1"/>
    <col min="4" max="4" width="8.75" customWidth="1"/>
    <col min="5" max="5" width="8.625" customWidth="1"/>
    <col min="6" max="6" width="14.5" customWidth="1"/>
  </cols>
  <sheetData>
    <row r="1" spans="1:13" ht="33" customHeight="1" x14ac:dyDescent="0.2">
      <c r="A1" s="97" t="s">
        <v>78</v>
      </c>
      <c r="B1" s="97"/>
      <c r="C1" s="97"/>
      <c r="D1" s="97"/>
      <c r="E1" s="97"/>
      <c r="F1" s="97"/>
    </row>
    <row r="2" spans="1:13" ht="21" customHeight="1" x14ac:dyDescent="0.2">
      <c r="A2" s="110" t="s">
        <v>0</v>
      </c>
      <c r="B2" s="110"/>
      <c r="C2" s="1"/>
      <c r="D2" s="1"/>
      <c r="E2" s="1"/>
      <c r="F2" s="1"/>
    </row>
    <row r="3" spans="1:13" ht="15.75" x14ac:dyDescent="0.2">
      <c r="A3" s="98" t="s">
        <v>1</v>
      </c>
      <c r="B3" s="101" t="s">
        <v>80</v>
      </c>
      <c r="C3" s="104" t="s">
        <v>81</v>
      </c>
      <c r="D3" s="105"/>
      <c r="E3" s="105"/>
      <c r="F3" s="105"/>
    </row>
    <row r="4" spans="1:13" ht="15" customHeight="1" x14ac:dyDescent="0.2">
      <c r="A4" s="99"/>
      <c r="B4" s="102"/>
      <c r="C4" s="111" t="s">
        <v>3</v>
      </c>
      <c r="D4" s="106" t="s">
        <v>44</v>
      </c>
      <c r="E4" s="111" t="s">
        <v>4</v>
      </c>
      <c r="F4" s="108" t="s">
        <v>45</v>
      </c>
    </row>
    <row r="5" spans="1:13" ht="34.5" customHeight="1" x14ac:dyDescent="0.2">
      <c r="A5" s="100"/>
      <c r="B5" s="103"/>
      <c r="C5" s="112"/>
      <c r="D5" s="107"/>
      <c r="E5" s="112"/>
      <c r="F5" s="109"/>
    </row>
    <row r="6" spans="1:13" ht="15" customHeight="1" x14ac:dyDescent="0.2">
      <c r="A6" s="114" t="s">
        <v>76</v>
      </c>
      <c r="B6" s="27" t="s">
        <v>67</v>
      </c>
      <c r="C6" s="39">
        <v>4147</v>
      </c>
      <c r="D6" s="39">
        <v>-51.4</v>
      </c>
      <c r="E6" s="54">
        <v>1003</v>
      </c>
      <c r="F6" s="89">
        <v>-78.3</v>
      </c>
    </row>
    <row r="7" spans="1:13" ht="15" customHeight="1" x14ac:dyDescent="0.2">
      <c r="A7" s="115"/>
      <c r="B7" s="24" t="s">
        <v>68</v>
      </c>
      <c r="C7" s="42">
        <v>3697</v>
      </c>
      <c r="D7" s="78">
        <v>-10.9</v>
      </c>
      <c r="E7" s="75">
        <v>1062</v>
      </c>
      <c r="F7" s="91">
        <v>5.9</v>
      </c>
    </row>
    <row r="8" spans="1:13" ht="15" customHeight="1" x14ac:dyDescent="0.2">
      <c r="A8" s="115"/>
      <c r="B8" s="19" t="s">
        <v>69</v>
      </c>
      <c r="C8" s="39">
        <v>4216</v>
      </c>
      <c r="D8" s="40">
        <v>14</v>
      </c>
      <c r="E8" s="76">
        <v>820</v>
      </c>
      <c r="F8" s="91">
        <v>-22.8</v>
      </c>
    </row>
    <row r="9" spans="1:13" ht="15" customHeight="1" x14ac:dyDescent="0.2">
      <c r="A9" s="115"/>
      <c r="B9" s="19" t="s">
        <v>70</v>
      </c>
      <c r="C9" s="39">
        <v>3154</v>
      </c>
      <c r="D9" s="40">
        <v>-25.2</v>
      </c>
      <c r="E9" s="76">
        <v>601</v>
      </c>
      <c r="F9" s="91">
        <v>-26.7</v>
      </c>
    </row>
    <row r="10" spans="1:13" ht="15" customHeight="1" x14ac:dyDescent="0.2">
      <c r="A10" s="115"/>
      <c r="B10" s="27" t="s">
        <v>71</v>
      </c>
      <c r="C10" s="45">
        <v>6331</v>
      </c>
      <c r="D10" s="48">
        <f>C10/C9%-100</f>
        <v>100.7292327203551</v>
      </c>
      <c r="E10" s="76">
        <v>3721</v>
      </c>
      <c r="F10" s="92">
        <v>519</v>
      </c>
    </row>
    <row r="11" spans="1:13" ht="15" customHeight="1" x14ac:dyDescent="0.2">
      <c r="A11" s="116"/>
      <c r="B11" s="27" t="s">
        <v>72</v>
      </c>
      <c r="C11" s="45">
        <v>8574</v>
      </c>
      <c r="D11" s="48">
        <f>C11/C10%-100</f>
        <v>35.428842205022903</v>
      </c>
      <c r="E11" s="76">
        <v>4528</v>
      </c>
      <c r="F11" s="92">
        <v>21.7</v>
      </c>
      <c r="M11" s="8"/>
    </row>
    <row r="12" spans="1:13" ht="15" customHeight="1" x14ac:dyDescent="0.2">
      <c r="A12" s="114" t="s">
        <v>39</v>
      </c>
      <c r="B12" s="27" t="s">
        <v>67</v>
      </c>
      <c r="C12" s="39">
        <v>2645</v>
      </c>
      <c r="D12" s="39">
        <v>-47.7</v>
      </c>
      <c r="E12" s="54">
        <v>330</v>
      </c>
      <c r="F12" s="93">
        <v>-74.2</v>
      </c>
      <c r="H12" s="49"/>
      <c r="M12" s="8"/>
    </row>
    <row r="13" spans="1:13" ht="15" customHeight="1" x14ac:dyDescent="0.2">
      <c r="A13" s="115"/>
      <c r="B13" s="24" t="s">
        <v>68</v>
      </c>
      <c r="C13" s="39">
        <v>3053</v>
      </c>
      <c r="D13" s="39">
        <v>15.4</v>
      </c>
      <c r="E13" s="54">
        <v>499</v>
      </c>
      <c r="F13" s="93">
        <v>51.2</v>
      </c>
      <c r="H13" s="49"/>
      <c r="M13" s="8"/>
    </row>
    <row r="14" spans="1:13" ht="15" customHeight="1" x14ac:dyDescent="0.2">
      <c r="A14" s="115"/>
      <c r="B14" s="19" t="s">
        <v>69</v>
      </c>
      <c r="C14" s="39">
        <v>2974</v>
      </c>
      <c r="D14" s="39">
        <v>-2.6</v>
      </c>
      <c r="E14" s="54">
        <v>303</v>
      </c>
      <c r="F14" s="93">
        <v>-39.299999999999997</v>
      </c>
      <c r="H14" s="49"/>
      <c r="M14" s="8"/>
    </row>
    <row r="15" spans="1:13" ht="15" customHeight="1" x14ac:dyDescent="0.2">
      <c r="A15" s="115"/>
      <c r="B15" s="19" t="s">
        <v>70</v>
      </c>
      <c r="C15" s="39">
        <v>2178</v>
      </c>
      <c r="D15" s="39">
        <v>-26.8</v>
      </c>
      <c r="E15" s="54">
        <v>191</v>
      </c>
      <c r="F15" s="93">
        <v>-37.1</v>
      </c>
      <c r="H15" s="8"/>
      <c r="M15" s="8"/>
    </row>
    <row r="16" spans="1:13" ht="15" customHeight="1" x14ac:dyDescent="0.2">
      <c r="A16" s="115"/>
      <c r="B16" s="27" t="s">
        <v>71</v>
      </c>
      <c r="C16" s="39">
        <v>4343</v>
      </c>
      <c r="D16" s="40">
        <v>99.4</v>
      </c>
      <c r="E16" s="54">
        <v>1518</v>
      </c>
      <c r="F16" s="89">
        <v>696.5</v>
      </c>
      <c r="H16" s="8"/>
      <c r="M16" s="8"/>
    </row>
    <row r="17" spans="1:13" ht="15" customHeight="1" x14ac:dyDescent="0.2">
      <c r="A17" s="116"/>
      <c r="B17" s="27" t="s">
        <v>72</v>
      </c>
      <c r="C17" s="39">
        <v>6238</v>
      </c>
      <c r="D17" s="40">
        <v>43.6</v>
      </c>
      <c r="E17" s="54">
        <v>1756</v>
      </c>
      <c r="F17" s="89">
        <v>15.7</v>
      </c>
      <c r="H17" s="8"/>
      <c r="M17" s="8"/>
    </row>
    <row r="18" spans="1:13" ht="15" customHeight="1" x14ac:dyDescent="0.2">
      <c r="A18" s="117" t="s">
        <v>2</v>
      </c>
      <c r="B18" s="27" t="s">
        <v>67</v>
      </c>
      <c r="C18" s="40">
        <v>637.9</v>
      </c>
      <c r="D18" s="40">
        <v>7.6</v>
      </c>
      <c r="E18" s="53">
        <v>328.7</v>
      </c>
      <c r="F18" s="89">
        <v>19.100000000000001</v>
      </c>
      <c r="H18" s="8"/>
      <c r="M18" s="8"/>
    </row>
    <row r="19" spans="1:13" ht="15" customHeight="1" x14ac:dyDescent="0.2">
      <c r="A19" s="118"/>
      <c r="B19" s="24" t="s">
        <v>68</v>
      </c>
      <c r="C19" s="40">
        <v>825.7</v>
      </c>
      <c r="D19" s="40">
        <v>29.4</v>
      </c>
      <c r="E19" s="54">
        <v>470.2</v>
      </c>
      <c r="F19" s="89">
        <v>43</v>
      </c>
      <c r="H19" s="50"/>
      <c r="M19" s="8"/>
    </row>
    <row r="20" spans="1:13" ht="15" customHeight="1" x14ac:dyDescent="0.2">
      <c r="A20" s="118"/>
      <c r="B20" s="19" t="s">
        <v>69</v>
      </c>
      <c r="C20" s="46">
        <v>705.5</v>
      </c>
      <c r="D20" s="46">
        <v>-14.6</v>
      </c>
      <c r="E20" s="77">
        <v>369.4</v>
      </c>
      <c r="F20" s="93">
        <v>-21.4</v>
      </c>
      <c r="H20" s="49"/>
      <c r="M20" s="8"/>
    </row>
    <row r="21" spans="1:13" ht="15" customHeight="1" x14ac:dyDescent="0.2">
      <c r="A21" s="118"/>
      <c r="B21" s="19" t="s">
        <v>70</v>
      </c>
      <c r="C21" s="46">
        <v>690.5</v>
      </c>
      <c r="D21" s="46">
        <v>-2.1</v>
      </c>
      <c r="E21" s="77">
        <v>317.10000000000002</v>
      </c>
      <c r="F21" s="93">
        <v>-14.2</v>
      </c>
      <c r="H21" s="51"/>
      <c r="M21" s="8"/>
    </row>
    <row r="22" spans="1:13" ht="15" customHeight="1" x14ac:dyDescent="0.2">
      <c r="A22" s="118"/>
      <c r="B22" s="24" t="s">
        <v>71</v>
      </c>
      <c r="C22" s="40">
        <v>686.1</v>
      </c>
      <c r="D22" s="40">
        <v>-0.6</v>
      </c>
      <c r="E22" s="53">
        <v>408.1</v>
      </c>
      <c r="F22" s="89">
        <v>28.7</v>
      </c>
      <c r="H22" s="51"/>
      <c r="M22" s="8"/>
    </row>
    <row r="23" spans="1:13" ht="15" customHeight="1" x14ac:dyDescent="0.2">
      <c r="A23" s="119"/>
      <c r="B23" s="24" t="s">
        <v>72</v>
      </c>
      <c r="C23" s="40">
        <v>727.6</v>
      </c>
      <c r="D23" s="40">
        <v>6</v>
      </c>
      <c r="E23" s="53">
        <v>387.8</v>
      </c>
      <c r="F23" s="89">
        <v>-5</v>
      </c>
      <c r="H23" s="51"/>
      <c r="M23" s="8"/>
    </row>
    <row r="24" spans="1:13" ht="7.5" customHeight="1" x14ac:dyDescent="0.2">
      <c r="A24" s="74"/>
      <c r="B24" s="79"/>
      <c r="C24" s="80"/>
      <c r="D24" s="80"/>
      <c r="E24" s="81"/>
      <c r="F24" s="80"/>
      <c r="H24" s="51"/>
      <c r="M24" s="8"/>
    </row>
    <row r="25" spans="1:13" ht="14.25" customHeight="1" x14ac:dyDescent="0.2">
      <c r="A25" s="113" t="s">
        <v>73</v>
      </c>
      <c r="B25" s="113"/>
      <c r="C25" s="113"/>
      <c r="D25" s="113"/>
      <c r="E25" s="113"/>
      <c r="F25" s="113"/>
      <c r="G25" s="32"/>
      <c r="H25" s="8"/>
    </row>
    <row r="26" spans="1:13" ht="15" customHeight="1" x14ac:dyDescent="0.2">
      <c r="A26" s="120" t="s">
        <v>74</v>
      </c>
      <c r="B26" s="120"/>
      <c r="C26" s="120"/>
      <c r="D26" s="120"/>
      <c r="E26" s="120"/>
      <c r="F26" s="120"/>
      <c r="G26" s="120"/>
      <c r="H26" s="8"/>
    </row>
    <row r="27" spans="1:13" x14ac:dyDescent="0.2">
      <c r="A27" s="113" t="s">
        <v>75</v>
      </c>
      <c r="B27" s="113"/>
      <c r="C27" s="113"/>
      <c r="D27" s="113"/>
      <c r="E27" s="113"/>
      <c r="F27" s="113"/>
      <c r="H27" s="8"/>
    </row>
  </sheetData>
  <mergeCells count="15">
    <mergeCell ref="A27:F27"/>
    <mergeCell ref="A6:A11"/>
    <mergeCell ref="A12:A17"/>
    <mergeCell ref="A18:A23"/>
    <mergeCell ref="A25:F25"/>
    <mergeCell ref="A26:G26"/>
    <mergeCell ref="A1:F1"/>
    <mergeCell ref="A3:A5"/>
    <mergeCell ref="B3:B5"/>
    <mergeCell ref="C3:F3"/>
    <mergeCell ref="D4:D5"/>
    <mergeCell ref="F4:F5"/>
    <mergeCell ref="A2:B2"/>
    <mergeCell ref="E4:E5"/>
    <mergeCell ref="C4:C5"/>
  </mergeCells>
  <printOptions horizontalCentered="1" verticalCentered="1"/>
  <pageMargins left="0.75984251999999997" right="1.5098425200000001" top="1.49606299212598" bottom="1.49606299212598" header="0.31496062992126" footer="0.31496062992126"/>
  <pageSetup paperSize="9" orientation="portrait" r:id="rId1"/>
  <headerFooter>
    <oddFooter>&amp;C&amp;[4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rightToLeft="1" topLeftCell="A7" zoomScaleNormal="100" workbookViewId="0">
      <selection activeCell="G8" sqref="G8"/>
    </sheetView>
  </sheetViews>
  <sheetFormatPr defaultRowHeight="14.25" x14ac:dyDescent="0.2"/>
  <cols>
    <col min="1" max="1" width="8.875" customWidth="1"/>
    <col min="2" max="2" width="9" customWidth="1"/>
    <col min="5" max="5" width="9.625" customWidth="1"/>
    <col min="6" max="6" width="8.875" customWidth="1"/>
    <col min="7" max="7" width="8.625" customWidth="1"/>
    <col min="8" max="8" width="10.5" customWidth="1"/>
  </cols>
  <sheetData>
    <row r="1" spans="1:8" ht="20.25" customHeight="1" x14ac:dyDescent="0.2">
      <c r="A1" s="124" t="s">
        <v>62</v>
      </c>
      <c r="B1" s="124"/>
      <c r="C1" s="124"/>
      <c r="D1" s="124"/>
      <c r="E1" s="124"/>
      <c r="F1" s="124"/>
      <c r="G1" s="124"/>
      <c r="H1" s="124"/>
    </row>
    <row r="2" spans="1:8" ht="19.5" customHeight="1" x14ac:dyDescent="0.2">
      <c r="A2" s="125" t="s">
        <v>15</v>
      </c>
      <c r="B2" s="125"/>
      <c r="C2" s="4"/>
      <c r="D2" s="2"/>
      <c r="E2" s="2"/>
      <c r="F2" s="2"/>
      <c r="G2" s="2"/>
      <c r="H2" s="83"/>
    </row>
    <row r="3" spans="1:8" ht="24" customHeight="1" x14ac:dyDescent="0.2">
      <c r="A3" s="126" t="s">
        <v>18</v>
      </c>
      <c r="B3" s="132" t="s">
        <v>5</v>
      </c>
      <c r="C3" s="133"/>
      <c r="D3" s="126"/>
      <c r="E3" s="128" t="s">
        <v>6</v>
      </c>
      <c r="F3" s="128" t="s">
        <v>37</v>
      </c>
      <c r="G3" s="132" t="s">
        <v>13</v>
      </c>
      <c r="H3" s="133"/>
    </row>
    <row r="4" spans="1:8" ht="17.25" customHeight="1" x14ac:dyDescent="0.2">
      <c r="A4" s="127"/>
      <c r="B4" s="136" t="s">
        <v>7</v>
      </c>
      <c r="C4" s="137"/>
      <c r="D4" s="138"/>
      <c r="E4" s="129"/>
      <c r="F4" s="129"/>
      <c r="G4" s="134" t="s">
        <v>14</v>
      </c>
      <c r="H4" s="135"/>
    </row>
    <row r="5" spans="1:8" ht="27" customHeight="1" x14ac:dyDescent="0.2">
      <c r="A5" s="127"/>
      <c r="B5" s="3" t="s">
        <v>8</v>
      </c>
      <c r="C5" s="3" t="s">
        <v>9</v>
      </c>
      <c r="D5" s="3" t="s">
        <v>10</v>
      </c>
      <c r="E5" s="131"/>
      <c r="F5" s="129"/>
      <c r="G5" s="3" t="s">
        <v>8</v>
      </c>
      <c r="H5" s="82" t="s">
        <v>9</v>
      </c>
    </row>
    <row r="6" spans="1:8" ht="19.5" customHeight="1" x14ac:dyDescent="0.2">
      <c r="A6" s="5" t="s">
        <v>48</v>
      </c>
      <c r="B6" s="54">
        <v>2700326</v>
      </c>
      <c r="C6" s="54">
        <v>2682651</v>
      </c>
      <c r="D6" s="39" t="s">
        <v>56</v>
      </c>
      <c r="E6" s="54">
        <v>1417208</v>
      </c>
      <c r="F6" s="53">
        <f>E6/$E$21*100</f>
        <v>22.717520797025902</v>
      </c>
      <c r="G6" s="53">
        <f>E6/B6*1000</f>
        <v>524.82848367197141</v>
      </c>
      <c r="H6" s="88">
        <f>E6/C6*1000</f>
        <v>528.28638537029224</v>
      </c>
    </row>
    <row r="7" spans="1:8" ht="18" customHeight="1" x14ac:dyDescent="0.2">
      <c r="A7" s="5" t="s">
        <v>17</v>
      </c>
      <c r="B7" s="55">
        <v>653295.4</v>
      </c>
      <c r="C7" s="55">
        <v>651785.4</v>
      </c>
      <c r="D7" s="39" t="s">
        <v>57</v>
      </c>
      <c r="E7" s="55">
        <v>627324</v>
      </c>
      <c r="F7" s="53">
        <f t="shared" ref="F7:F20" si="0">E7/$E$21*100</f>
        <v>10.055860548679853</v>
      </c>
      <c r="G7" s="53">
        <f>E7/B7*1000</f>
        <v>960.24554895075028</v>
      </c>
      <c r="H7" s="88">
        <f>E7/C7*1000</f>
        <v>962.4701627253387</v>
      </c>
    </row>
    <row r="8" spans="1:8" ht="18" customHeight="1" x14ac:dyDescent="0.2">
      <c r="A8" s="5" t="s">
        <v>19</v>
      </c>
      <c r="B8" s="54">
        <v>680606</v>
      </c>
      <c r="C8" s="54">
        <v>667458</v>
      </c>
      <c r="D8" s="39" t="s">
        <v>60</v>
      </c>
      <c r="E8" s="56">
        <v>571748</v>
      </c>
      <c r="F8" s="53">
        <f>E8/$E$21*100</f>
        <v>9.1649899525390524</v>
      </c>
      <c r="G8" s="53">
        <f>E8/B8*1000</f>
        <v>840.05724310393975</v>
      </c>
      <c r="H8" s="88">
        <f t="shared" ref="H8:H20" si="1">E8/C8*1000</f>
        <v>856.60520961618556</v>
      </c>
    </row>
    <row r="9" spans="1:8" ht="18" customHeight="1" x14ac:dyDescent="0.2">
      <c r="A9" s="5" t="s">
        <v>46</v>
      </c>
      <c r="B9" s="54">
        <v>493942</v>
      </c>
      <c r="C9" s="54">
        <v>431382</v>
      </c>
      <c r="D9" s="39">
        <v>62560</v>
      </c>
      <c r="E9" s="56">
        <v>285088</v>
      </c>
      <c r="F9" s="53">
        <f t="shared" si="0"/>
        <v>4.5698955756547521</v>
      </c>
      <c r="G9" s="53">
        <f>E9/B9*1000</f>
        <v>577.16897935385123</v>
      </c>
      <c r="H9" s="88">
        <f t="shared" ref="H9" si="2">E9/C9*1000</f>
        <v>660.8713390915708</v>
      </c>
    </row>
    <row r="10" spans="1:8" ht="18" customHeight="1" x14ac:dyDescent="0.2">
      <c r="A10" s="5" t="s">
        <v>20</v>
      </c>
      <c r="B10" s="54">
        <v>155683</v>
      </c>
      <c r="C10" s="54">
        <v>155683</v>
      </c>
      <c r="D10" s="39">
        <v>0</v>
      </c>
      <c r="E10" s="55">
        <v>133831</v>
      </c>
      <c r="F10" s="53">
        <f t="shared" si="0"/>
        <v>2.1452803863559713</v>
      </c>
      <c r="G10" s="53">
        <f t="shared" ref="G10:G20" si="3">E10/B10*1000</f>
        <v>859.63785384402922</v>
      </c>
      <c r="H10" s="88">
        <f t="shared" si="1"/>
        <v>859.63785384402922</v>
      </c>
    </row>
    <row r="11" spans="1:8" ht="15" x14ac:dyDescent="0.2">
      <c r="A11" s="28" t="s">
        <v>21</v>
      </c>
      <c r="B11" s="54">
        <v>300720</v>
      </c>
      <c r="C11" s="54">
        <v>300550</v>
      </c>
      <c r="D11" s="39" t="s">
        <v>58</v>
      </c>
      <c r="E11" s="55">
        <v>295465</v>
      </c>
      <c r="F11" s="53">
        <f t="shared" si="0"/>
        <v>4.7362365173589609</v>
      </c>
      <c r="G11" s="53">
        <f t="shared" si="3"/>
        <v>982.525272678904</v>
      </c>
      <c r="H11" s="88">
        <f t="shared" si="1"/>
        <v>983.08101813342205</v>
      </c>
    </row>
    <row r="12" spans="1:8" ht="18" customHeight="1" x14ac:dyDescent="0.2">
      <c r="A12" s="5" t="s">
        <v>22</v>
      </c>
      <c r="B12" s="54">
        <f>C12+D12</f>
        <v>103879</v>
      </c>
      <c r="C12" s="54">
        <v>101777</v>
      </c>
      <c r="D12" s="39">
        <v>2102</v>
      </c>
      <c r="E12" s="55">
        <v>98040</v>
      </c>
      <c r="F12" s="53">
        <f t="shared" si="0"/>
        <v>1.5715588247740764</v>
      </c>
      <c r="G12" s="53">
        <f t="shared" si="3"/>
        <v>943.79037148990653</v>
      </c>
      <c r="H12" s="88">
        <f t="shared" si="1"/>
        <v>963.28247049922868</v>
      </c>
    </row>
    <row r="13" spans="1:8" ht="18" customHeight="1" x14ac:dyDescent="0.2">
      <c r="A13" s="5" t="s">
        <v>23</v>
      </c>
      <c r="B13" s="54">
        <v>947374</v>
      </c>
      <c r="C13" s="54">
        <v>947294</v>
      </c>
      <c r="D13" s="39">
        <v>80</v>
      </c>
      <c r="E13" s="55">
        <v>811384</v>
      </c>
      <c r="F13" s="53">
        <f t="shared" si="0"/>
        <v>13.006300341498259</v>
      </c>
      <c r="G13" s="53">
        <f t="shared" ref="G13" si="4">E13/B13*1000</f>
        <v>856.45584531557756</v>
      </c>
      <c r="H13" s="88">
        <f t="shared" ref="H13" si="5">E13/C13*1000</f>
        <v>856.52817393544137</v>
      </c>
    </row>
    <row r="14" spans="1:8" ht="18" customHeight="1" x14ac:dyDescent="0.2">
      <c r="A14" s="5" t="s">
        <v>47</v>
      </c>
      <c r="B14" s="54">
        <v>748189</v>
      </c>
      <c r="C14" s="54">
        <v>747328</v>
      </c>
      <c r="D14" s="39" t="s">
        <v>59</v>
      </c>
      <c r="E14" s="55">
        <v>633101</v>
      </c>
      <c r="F14" s="53">
        <f t="shared" si="0"/>
        <v>10.148464540221262</v>
      </c>
      <c r="G14" s="53">
        <f t="shared" ref="G14" si="6">E14/B14*1000</f>
        <v>846.17790424611962</v>
      </c>
      <c r="H14" s="88">
        <f t="shared" ref="H14" si="7">E14/C14*1000</f>
        <v>847.15278967200481</v>
      </c>
    </row>
    <row r="15" spans="1:8" ht="18" customHeight="1" x14ac:dyDescent="0.2">
      <c r="A15" s="5" t="s">
        <v>24</v>
      </c>
      <c r="B15" s="54">
        <v>254948</v>
      </c>
      <c r="C15" s="54">
        <v>254674</v>
      </c>
      <c r="D15" s="39">
        <v>274</v>
      </c>
      <c r="E15" s="55">
        <v>186730</v>
      </c>
      <c r="F15" s="53">
        <f t="shared" si="0"/>
        <v>2.9932392834563779</v>
      </c>
      <c r="G15" s="53">
        <f t="shared" si="3"/>
        <v>732.42386682774531</v>
      </c>
      <c r="H15" s="88">
        <f t="shared" si="1"/>
        <v>733.21187086235739</v>
      </c>
    </row>
    <row r="16" spans="1:8" ht="18" customHeight="1" x14ac:dyDescent="0.2">
      <c r="A16" s="5" t="s">
        <v>25</v>
      </c>
      <c r="B16" s="54">
        <v>551045</v>
      </c>
      <c r="C16" s="54">
        <v>551045</v>
      </c>
      <c r="D16" s="39">
        <v>0</v>
      </c>
      <c r="E16" s="55">
        <v>495224</v>
      </c>
      <c r="F16" s="53">
        <f t="shared" si="0"/>
        <v>7.9383276972655779</v>
      </c>
      <c r="G16" s="53">
        <f t="shared" si="3"/>
        <v>898.69974321516383</v>
      </c>
      <c r="H16" s="88">
        <f t="shared" si="1"/>
        <v>898.69974321516383</v>
      </c>
    </row>
    <row r="17" spans="1:8" ht="18" customHeight="1" x14ac:dyDescent="0.2">
      <c r="A17" s="5" t="s">
        <v>26</v>
      </c>
      <c r="B17" s="54">
        <v>253898</v>
      </c>
      <c r="C17" s="54">
        <v>253898</v>
      </c>
      <c r="D17" s="39">
        <v>0</v>
      </c>
      <c r="E17" s="55">
        <v>154975</v>
      </c>
      <c r="F17" s="53">
        <f t="shared" si="0"/>
        <v>2.4842138807564513</v>
      </c>
      <c r="G17" s="53">
        <f t="shared" si="3"/>
        <v>610.38290967238822</v>
      </c>
      <c r="H17" s="88">
        <f t="shared" si="1"/>
        <v>610.38290967238822</v>
      </c>
    </row>
    <row r="18" spans="1:8" ht="18" customHeight="1" x14ac:dyDescent="0.2">
      <c r="A18" s="5" t="s">
        <v>27</v>
      </c>
      <c r="B18" s="54">
        <v>348710</v>
      </c>
      <c r="C18" s="54">
        <v>348710</v>
      </c>
      <c r="D18" s="39">
        <v>0</v>
      </c>
      <c r="E18" s="55">
        <v>257243</v>
      </c>
      <c r="F18" s="53">
        <f t="shared" si="0"/>
        <v>4.1235465805932039</v>
      </c>
      <c r="G18" s="53">
        <f t="shared" si="3"/>
        <v>737.69894754953964</v>
      </c>
      <c r="H18" s="88">
        <f t="shared" si="1"/>
        <v>737.69894754953964</v>
      </c>
    </row>
    <row r="19" spans="1:8" ht="18" customHeight="1" x14ac:dyDescent="0.2">
      <c r="A19" s="5" t="s">
        <v>28</v>
      </c>
      <c r="B19" s="54">
        <v>350000</v>
      </c>
      <c r="C19" s="54">
        <v>349460</v>
      </c>
      <c r="D19" s="39">
        <v>540</v>
      </c>
      <c r="E19" s="55">
        <v>248296</v>
      </c>
      <c r="F19" s="53">
        <f t="shared" si="0"/>
        <v>3.9801282125265609</v>
      </c>
      <c r="G19" s="53">
        <f t="shared" ref="G19" si="8">E19/B19*1000</f>
        <v>709.41714285714284</v>
      </c>
      <c r="H19" s="88">
        <f t="shared" ref="H19" si="9">E19/C19*1000</f>
        <v>710.51336347507583</v>
      </c>
    </row>
    <row r="20" spans="1:8" ht="18" customHeight="1" x14ac:dyDescent="0.2">
      <c r="A20" s="6" t="s">
        <v>29</v>
      </c>
      <c r="B20" s="54">
        <v>31068</v>
      </c>
      <c r="C20" s="54">
        <v>31068</v>
      </c>
      <c r="D20" s="39">
        <v>0</v>
      </c>
      <c r="E20" s="55">
        <v>22735</v>
      </c>
      <c r="F20" s="53">
        <f t="shared" si="0"/>
        <v>0.36443686129374364</v>
      </c>
      <c r="G20" s="53">
        <f t="shared" si="3"/>
        <v>731.78189777262776</v>
      </c>
      <c r="H20" s="88">
        <f t="shared" si="1"/>
        <v>731.78189777262776</v>
      </c>
    </row>
    <row r="21" spans="1:8" ht="18" customHeight="1" x14ac:dyDescent="0.2">
      <c r="A21" s="6" t="s">
        <v>12</v>
      </c>
      <c r="B21" s="55">
        <f>SUM(B6:B20)</f>
        <v>8573683.4000000004</v>
      </c>
      <c r="C21" s="55">
        <f>SUM(C6:C20)</f>
        <v>8474763.4000000004</v>
      </c>
      <c r="D21" s="39">
        <v>98920</v>
      </c>
      <c r="E21" s="55">
        <f>SUM(E6:E20)</f>
        <v>6238392</v>
      </c>
      <c r="F21" s="53">
        <f>SUM(F6:F20)</f>
        <v>100</v>
      </c>
      <c r="G21" s="53">
        <f>E21/B21*1000</f>
        <v>727.62098959707328</v>
      </c>
      <c r="H21" s="88">
        <f>E21/C21*1000</f>
        <v>736.11400171950527</v>
      </c>
    </row>
    <row r="22" spans="1:8" ht="13.5" customHeight="1" x14ac:dyDescent="0.2">
      <c r="A22" s="121" t="s">
        <v>63</v>
      </c>
      <c r="B22" s="121"/>
      <c r="C22" s="121"/>
      <c r="D22" s="121"/>
      <c r="E22" s="121"/>
      <c r="F22" s="121"/>
      <c r="G22" s="121"/>
      <c r="H22" s="121"/>
    </row>
    <row r="23" spans="1:8" ht="13.5" customHeight="1" x14ac:dyDescent="0.2">
      <c r="A23" s="130" t="s">
        <v>61</v>
      </c>
      <c r="B23" s="130"/>
      <c r="C23" s="130"/>
      <c r="D23" s="130"/>
      <c r="E23" s="130"/>
      <c r="F23" s="130"/>
      <c r="G23" s="130"/>
      <c r="H23" s="47"/>
    </row>
    <row r="24" spans="1:8" ht="15.75" customHeight="1" x14ac:dyDescent="0.2">
      <c r="A24" s="20"/>
      <c r="B24" s="26"/>
      <c r="C24" s="26"/>
      <c r="D24" s="122" t="s">
        <v>79</v>
      </c>
      <c r="E24" s="122"/>
      <c r="F24" s="122"/>
      <c r="G24" s="26"/>
      <c r="H24" s="26"/>
    </row>
    <row r="25" spans="1:8" ht="14.25" customHeight="1" x14ac:dyDescent="0.2">
      <c r="A25" s="123" t="s">
        <v>64</v>
      </c>
      <c r="B25" s="123"/>
      <c r="C25" s="123"/>
      <c r="D25" s="123"/>
      <c r="E25" s="123"/>
      <c r="F25" s="123"/>
      <c r="G25" s="123"/>
      <c r="H25" s="123"/>
    </row>
    <row r="26" spans="1:8" ht="13.5" customHeight="1" x14ac:dyDescent="0.2">
      <c r="H26" s="23" t="s">
        <v>42</v>
      </c>
    </row>
  </sheetData>
  <mergeCells count="13">
    <mergeCell ref="A22:H22"/>
    <mergeCell ref="D24:F24"/>
    <mergeCell ref="A25:H25"/>
    <mergeCell ref="A1:H1"/>
    <mergeCell ref="A2:B2"/>
    <mergeCell ref="A3:A5"/>
    <mergeCell ref="F3:F5"/>
    <mergeCell ref="A23:G23"/>
    <mergeCell ref="E3:E5"/>
    <mergeCell ref="G3:H3"/>
    <mergeCell ref="G4:H4"/>
    <mergeCell ref="B3:D3"/>
    <mergeCell ref="B4:D4"/>
  </mergeCells>
  <printOptions horizontalCentered="1" verticalCentered="1"/>
  <pageMargins left="0.196850393700787" right="0.69685039400000004" top="0.59055118110236204" bottom="0.39370078740157499" header="0.31496062992126" footer="0.31496062992126"/>
  <pageSetup paperSize="9" orientation="portrait" r:id="rId1"/>
  <headerFooter>
    <oddFooter>&amp;C6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rightToLeft="1" zoomScaleNormal="100" workbookViewId="0">
      <selection activeCell="B17" sqref="B17:C17"/>
    </sheetView>
  </sheetViews>
  <sheetFormatPr defaultRowHeight="14.25" x14ac:dyDescent="0.2"/>
  <cols>
    <col min="1" max="1" width="9.375" customWidth="1"/>
    <col min="2" max="2" width="9.625" customWidth="1"/>
    <col min="5" max="5" width="9.5" customWidth="1"/>
    <col min="6" max="6" width="8.625" customWidth="1"/>
    <col min="7" max="7" width="10" customWidth="1"/>
  </cols>
  <sheetData>
    <row r="1" spans="1:9" ht="30" customHeight="1" x14ac:dyDescent="0.2">
      <c r="A1" s="142" t="s">
        <v>49</v>
      </c>
      <c r="B1" s="142"/>
      <c r="C1" s="142"/>
      <c r="D1" s="142"/>
      <c r="E1" s="142"/>
      <c r="F1" s="142"/>
      <c r="G1" s="142"/>
    </row>
    <row r="2" spans="1:9" ht="19.5" customHeight="1" x14ac:dyDescent="0.2">
      <c r="A2" s="33" t="s">
        <v>16</v>
      </c>
      <c r="B2" s="4"/>
      <c r="C2" s="34"/>
      <c r="D2" s="34"/>
      <c r="E2" s="34"/>
      <c r="F2" s="35"/>
      <c r="G2" s="83"/>
    </row>
    <row r="3" spans="1:9" ht="14.25" customHeight="1" x14ac:dyDescent="0.2">
      <c r="A3" s="139" t="s">
        <v>18</v>
      </c>
      <c r="B3" s="132" t="s">
        <v>5</v>
      </c>
      <c r="C3" s="133"/>
      <c r="D3" s="126"/>
      <c r="E3" s="128" t="s">
        <v>6</v>
      </c>
      <c r="F3" s="132" t="s">
        <v>13</v>
      </c>
      <c r="G3" s="133"/>
    </row>
    <row r="4" spans="1:9" x14ac:dyDescent="0.2">
      <c r="A4" s="139"/>
      <c r="B4" s="136" t="s">
        <v>7</v>
      </c>
      <c r="C4" s="137"/>
      <c r="D4" s="138"/>
      <c r="E4" s="129"/>
      <c r="F4" s="134" t="s">
        <v>14</v>
      </c>
      <c r="G4" s="135"/>
    </row>
    <row r="5" spans="1:9" ht="24" customHeight="1" x14ac:dyDescent="0.2">
      <c r="A5" s="139"/>
      <c r="B5" s="3" t="s">
        <v>8</v>
      </c>
      <c r="C5" s="3" t="s">
        <v>9</v>
      </c>
      <c r="D5" s="3" t="s">
        <v>10</v>
      </c>
      <c r="E5" s="131"/>
      <c r="F5" s="3" t="s">
        <v>8</v>
      </c>
      <c r="G5" s="82" t="s">
        <v>9</v>
      </c>
      <c r="I5" s="8"/>
    </row>
    <row r="6" spans="1:9" ht="15" x14ac:dyDescent="0.2">
      <c r="A6" s="5" t="s">
        <v>48</v>
      </c>
      <c r="B6" s="39">
        <v>2345228</v>
      </c>
      <c r="C6" s="39">
        <v>2327608</v>
      </c>
      <c r="D6" s="39">
        <v>17620</v>
      </c>
      <c r="E6" s="39">
        <v>1118965</v>
      </c>
      <c r="F6" s="40">
        <f>E6/B6*1000</f>
        <v>477.1241857934495</v>
      </c>
      <c r="G6" s="89">
        <f>E6/C6*1000</f>
        <v>480.73601740499259</v>
      </c>
    </row>
    <row r="7" spans="1:9" ht="15" x14ac:dyDescent="0.2">
      <c r="A7" s="5" t="s">
        <v>17</v>
      </c>
      <c r="B7" s="41">
        <v>137553.1</v>
      </c>
      <c r="C7" s="41">
        <v>137413.1</v>
      </c>
      <c r="D7" s="39">
        <v>140</v>
      </c>
      <c r="E7" s="39">
        <v>80546</v>
      </c>
      <c r="F7" s="40">
        <f>E7/B7*1000</f>
        <v>585.56295714164196</v>
      </c>
      <c r="G7" s="89">
        <f>E7/C7*1000</f>
        <v>586.15954374073499</v>
      </c>
    </row>
    <row r="8" spans="1:9" ht="15" x14ac:dyDescent="0.2">
      <c r="A8" s="5" t="s">
        <v>19</v>
      </c>
      <c r="B8" s="39">
        <v>12495</v>
      </c>
      <c r="C8" s="39">
        <v>0</v>
      </c>
      <c r="D8" s="39">
        <v>12495</v>
      </c>
      <c r="E8" s="39">
        <v>0</v>
      </c>
      <c r="F8" s="40">
        <f>E8/B8*1000</f>
        <v>0</v>
      </c>
      <c r="G8" s="90">
        <v>0</v>
      </c>
    </row>
    <row r="9" spans="1:9" ht="15" x14ac:dyDescent="0.2">
      <c r="A9" s="5" t="s">
        <v>46</v>
      </c>
      <c r="B9" s="39">
        <v>62489</v>
      </c>
      <c r="C9" s="39">
        <v>0</v>
      </c>
      <c r="D9" s="39">
        <v>62489</v>
      </c>
      <c r="E9" s="39">
        <v>0</v>
      </c>
      <c r="F9" s="40">
        <v>0</v>
      </c>
      <c r="G9" s="90">
        <v>0</v>
      </c>
    </row>
    <row r="10" spans="1:9" ht="15" x14ac:dyDescent="0.2">
      <c r="A10" s="5" t="s">
        <v>47</v>
      </c>
      <c r="B10" s="39">
        <v>57826</v>
      </c>
      <c r="C10" s="39">
        <v>57807</v>
      </c>
      <c r="D10" s="39">
        <v>19</v>
      </c>
      <c r="E10" s="39">
        <v>31051</v>
      </c>
      <c r="F10" s="40">
        <f t="shared" ref="F10" si="0">E10/B10*1000</f>
        <v>536.97298792930519</v>
      </c>
      <c r="G10" s="90">
        <f t="shared" ref="G10" si="1">E10/C10*1000</f>
        <v>537.1494801667618</v>
      </c>
    </row>
    <row r="11" spans="1:9" ht="15" x14ac:dyDescent="0.2">
      <c r="A11" s="5" t="s">
        <v>12</v>
      </c>
      <c r="B11" s="41">
        <f>SUM(B6:B10)</f>
        <v>2615591.1</v>
      </c>
      <c r="C11" s="41">
        <f>SUM(C6:C10)</f>
        <v>2522828.1</v>
      </c>
      <c r="D11" s="39">
        <f>SUM(D6:D10)</f>
        <v>92763</v>
      </c>
      <c r="E11" s="39">
        <f>SUM(E6:E10)</f>
        <v>1230562</v>
      </c>
      <c r="F11" s="40">
        <f>E11/B11*1000</f>
        <v>470.47185624694924</v>
      </c>
      <c r="G11" s="90">
        <f>E11/C11*1000</f>
        <v>487.77084732804428</v>
      </c>
    </row>
    <row r="12" spans="1:9" ht="21.75" customHeight="1" x14ac:dyDescent="0.2">
      <c r="G12" s="8"/>
    </row>
    <row r="13" spans="1:9" ht="21.75" customHeight="1" x14ac:dyDescent="0.2"/>
    <row r="14" spans="1:9" ht="31.5" customHeight="1" x14ac:dyDescent="0.2">
      <c r="A14" s="124" t="s">
        <v>50</v>
      </c>
      <c r="B14" s="124"/>
      <c r="C14" s="124"/>
      <c r="D14" s="124"/>
      <c r="E14" s="124"/>
      <c r="F14" s="124"/>
      <c r="G14" s="124"/>
    </row>
    <row r="15" spans="1:9" ht="18" customHeight="1" x14ac:dyDescent="0.2">
      <c r="A15" s="21" t="s">
        <v>30</v>
      </c>
      <c r="B15" s="22"/>
      <c r="C15" s="15"/>
      <c r="D15" s="15"/>
      <c r="E15" s="15"/>
      <c r="F15" s="8"/>
      <c r="G15" s="83"/>
    </row>
    <row r="16" spans="1:9" ht="24" customHeight="1" x14ac:dyDescent="0.2">
      <c r="A16" s="139" t="s">
        <v>18</v>
      </c>
      <c r="B16" s="132" t="s">
        <v>5</v>
      </c>
      <c r="C16" s="133"/>
      <c r="D16" s="29"/>
      <c r="E16" s="128" t="s">
        <v>6</v>
      </c>
      <c r="F16" s="132" t="s">
        <v>13</v>
      </c>
      <c r="G16" s="133"/>
    </row>
    <row r="17" spans="1:13" x14ac:dyDescent="0.2">
      <c r="A17" s="139"/>
      <c r="B17" s="140" t="s">
        <v>7</v>
      </c>
      <c r="C17" s="141"/>
      <c r="D17" s="30"/>
      <c r="E17" s="129"/>
      <c r="F17" s="134" t="s">
        <v>14</v>
      </c>
      <c r="G17" s="135"/>
      <c r="K17" s="31"/>
    </row>
    <row r="18" spans="1:13" ht="25.5" x14ac:dyDescent="0.2">
      <c r="A18" s="139"/>
      <c r="B18" s="11" t="s">
        <v>8</v>
      </c>
      <c r="C18" s="11" t="s">
        <v>43</v>
      </c>
      <c r="D18" s="11" t="s">
        <v>10</v>
      </c>
      <c r="E18" s="131"/>
      <c r="F18" s="11" t="s">
        <v>8</v>
      </c>
      <c r="G18" s="82" t="s">
        <v>9</v>
      </c>
    </row>
    <row r="19" spans="1:13" ht="15" x14ac:dyDescent="0.2">
      <c r="A19" s="5" t="s">
        <v>48</v>
      </c>
      <c r="B19" s="39">
        <v>355098</v>
      </c>
      <c r="C19" s="39">
        <v>355043</v>
      </c>
      <c r="D19" s="39">
        <v>55</v>
      </c>
      <c r="E19" s="39">
        <v>298243</v>
      </c>
      <c r="F19" s="40">
        <f>E19/B19*1000</f>
        <v>839.88927000433694</v>
      </c>
      <c r="G19" s="89">
        <f>E19/C19*1000</f>
        <v>840.01937793450361</v>
      </c>
      <c r="I19" s="31"/>
      <c r="J19" s="31"/>
      <c r="K19" s="31"/>
      <c r="L19" s="31"/>
      <c r="M19" s="31"/>
    </row>
    <row r="20" spans="1:13" ht="15" x14ac:dyDescent="0.2">
      <c r="A20" s="5" t="s">
        <v>17</v>
      </c>
      <c r="B20" s="41">
        <v>515742.3</v>
      </c>
      <c r="C20" s="41">
        <v>514372.3</v>
      </c>
      <c r="D20" s="39">
        <v>1370</v>
      </c>
      <c r="E20" s="39">
        <v>546778</v>
      </c>
      <c r="F20" s="40">
        <f>E20/B20*1000</f>
        <v>1060.1767588192786</v>
      </c>
      <c r="G20" s="89">
        <f>E20/C20*1000</f>
        <v>1063.0004765031088</v>
      </c>
      <c r="I20" s="31"/>
      <c r="J20" s="31"/>
      <c r="K20" s="31"/>
      <c r="L20" s="31"/>
      <c r="M20" s="31"/>
    </row>
    <row r="21" spans="1:13" ht="15" x14ac:dyDescent="0.2">
      <c r="A21" s="28" t="s">
        <v>19</v>
      </c>
      <c r="B21" s="39">
        <v>668111</v>
      </c>
      <c r="C21" s="43">
        <v>667458</v>
      </c>
      <c r="D21" s="39">
        <v>653</v>
      </c>
      <c r="E21" s="44">
        <v>571748</v>
      </c>
      <c r="F21" s="40">
        <f t="shared" ref="F21:F33" si="2">E21/B21*1000</f>
        <v>855.76797867420225</v>
      </c>
      <c r="G21" s="89">
        <f t="shared" ref="G21:G33" si="3">E21/C21*1000</f>
        <v>856.60520961618556</v>
      </c>
      <c r="I21" s="31"/>
      <c r="J21" s="31"/>
      <c r="K21" s="31"/>
      <c r="L21" s="31"/>
      <c r="M21" s="31"/>
    </row>
    <row r="22" spans="1:13" ht="15" x14ac:dyDescent="0.2">
      <c r="A22" s="57" t="s">
        <v>46</v>
      </c>
      <c r="B22" s="39">
        <v>431453</v>
      </c>
      <c r="C22" s="43">
        <v>431382</v>
      </c>
      <c r="D22" s="43">
        <v>71</v>
      </c>
      <c r="E22" s="44">
        <v>285088</v>
      </c>
      <c r="F22" s="40">
        <f t="shared" ref="F22" si="4">E22/B22*1000</f>
        <v>660.76258595953675</v>
      </c>
      <c r="G22" s="89">
        <f t="shared" ref="G22" si="5">E22/C22*1000</f>
        <v>660.8713390915708</v>
      </c>
      <c r="I22" s="31"/>
      <c r="J22" s="31"/>
      <c r="K22" s="31"/>
      <c r="L22" s="31"/>
      <c r="M22" s="31"/>
    </row>
    <row r="23" spans="1:13" ht="15" x14ac:dyDescent="0.2">
      <c r="A23" s="37" t="s">
        <v>20</v>
      </c>
      <c r="B23" s="39">
        <v>155683</v>
      </c>
      <c r="C23" s="54">
        <v>155683</v>
      </c>
      <c r="D23" s="39">
        <v>0</v>
      </c>
      <c r="E23" s="55">
        <v>133831</v>
      </c>
      <c r="F23" s="40">
        <f t="shared" si="2"/>
        <v>859.63785384402922</v>
      </c>
      <c r="G23" s="89">
        <f t="shared" si="3"/>
        <v>859.63785384402922</v>
      </c>
      <c r="I23" s="31"/>
    </row>
    <row r="24" spans="1:13" ht="15" x14ac:dyDescent="0.2">
      <c r="A24" s="37" t="s">
        <v>21</v>
      </c>
      <c r="B24" s="39">
        <v>300720</v>
      </c>
      <c r="C24" s="39">
        <v>300550</v>
      </c>
      <c r="D24" s="39">
        <v>170</v>
      </c>
      <c r="E24" s="41">
        <v>295465</v>
      </c>
      <c r="F24" s="40">
        <f t="shared" si="2"/>
        <v>982.525272678904</v>
      </c>
      <c r="G24" s="89">
        <f>E24/C24*1000</f>
        <v>983.08101813342205</v>
      </c>
      <c r="I24" s="31"/>
      <c r="J24" s="31"/>
      <c r="K24" s="31"/>
      <c r="L24" s="31"/>
      <c r="M24" s="31"/>
    </row>
    <row r="25" spans="1:13" ht="15" x14ac:dyDescent="0.2">
      <c r="A25" s="37" t="s">
        <v>22</v>
      </c>
      <c r="B25" s="39">
        <f>C25+D25</f>
        <v>103879</v>
      </c>
      <c r="C25" s="39">
        <v>101777</v>
      </c>
      <c r="D25" s="39">
        <v>2102</v>
      </c>
      <c r="E25" s="41">
        <v>98040</v>
      </c>
      <c r="F25" s="40">
        <f t="shared" si="2"/>
        <v>943.79037148990653</v>
      </c>
      <c r="G25" s="89">
        <f t="shared" si="3"/>
        <v>963.28247049922868</v>
      </c>
      <c r="I25" s="31"/>
    </row>
    <row r="26" spans="1:13" ht="15" x14ac:dyDescent="0.2">
      <c r="A26" s="37" t="s">
        <v>23</v>
      </c>
      <c r="B26" s="39">
        <v>947374</v>
      </c>
      <c r="C26" s="39">
        <v>947294</v>
      </c>
      <c r="D26" s="39">
        <v>80</v>
      </c>
      <c r="E26" s="41">
        <v>811384</v>
      </c>
      <c r="F26" s="40">
        <f t="shared" ref="F26" si="6">E26/B26*1000</f>
        <v>856.45584531557756</v>
      </c>
      <c r="G26" s="89">
        <f t="shared" ref="G26" si="7">E26/C26*1000</f>
        <v>856.52817393544137</v>
      </c>
      <c r="I26" s="31"/>
    </row>
    <row r="27" spans="1:13" ht="15" x14ac:dyDescent="0.2">
      <c r="A27" s="37" t="s">
        <v>47</v>
      </c>
      <c r="B27" s="39">
        <v>690363</v>
      </c>
      <c r="C27" s="39">
        <v>689521</v>
      </c>
      <c r="D27" s="39">
        <v>842</v>
      </c>
      <c r="E27" s="41">
        <v>602050</v>
      </c>
      <c r="F27" s="40">
        <f t="shared" ref="F27" si="8">E27/B27*1000</f>
        <v>872.07744331605249</v>
      </c>
      <c r="G27" s="89">
        <f t="shared" ref="G27" si="9">E27/C27*1000</f>
        <v>873.14236984805393</v>
      </c>
      <c r="I27" s="31"/>
    </row>
    <row r="28" spans="1:13" ht="15" x14ac:dyDescent="0.2">
      <c r="A28" s="37" t="s">
        <v>24</v>
      </c>
      <c r="B28" s="39">
        <v>254948</v>
      </c>
      <c r="C28" s="39">
        <v>254674</v>
      </c>
      <c r="D28" s="39">
        <v>274</v>
      </c>
      <c r="E28" s="41">
        <v>186730</v>
      </c>
      <c r="F28" s="40">
        <f t="shared" si="2"/>
        <v>732.42386682774531</v>
      </c>
      <c r="G28" s="89">
        <f t="shared" si="3"/>
        <v>733.21187086235739</v>
      </c>
      <c r="I28" s="31"/>
      <c r="J28" s="31"/>
      <c r="M28" s="31"/>
    </row>
    <row r="29" spans="1:13" ht="15" x14ac:dyDescent="0.2">
      <c r="A29" s="37" t="s">
        <v>25</v>
      </c>
      <c r="B29" s="39">
        <v>551045</v>
      </c>
      <c r="C29" s="39">
        <v>551045</v>
      </c>
      <c r="D29" s="39">
        <v>0</v>
      </c>
      <c r="E29" s="41">
        <v>495224</v>
      </c>
      <c r="F29" s="40">
        <f t="shared" si="2"/>
        <v>898.69974321516383</v>
      </c>
      <c r="G29" s="89">
        <f t="shared" si="3"/>
        <v>898.69974321516383</v>
      </c>
      <c r="I29" s="31"/>
    </row>
    <row r="30" spans="1:13" ht="17.25" customHeight="1" x14ac:dyDescent="0.2">
      <c r="A30" s="37" t="s">
        <v>26</v>
      </c>
      <c r="B30" s="39">
        <v>253898</v>
      </c>
      <c r="C30" s="39">
        <v>253898</v>
      </c>
      <c r="D30" s="39">
        <v>0</v>
      </c>
      <c r="E30" s="41">
        <v>154975</v>
      </c>
      <c r="F30" s="40">
        <f t="shared" si="2"/>
        <v>610.38290967238822</v>
      </c>
      <c r="G30" s="89">
        <f t="shared" si="3"/>
        <v>610.38290967238822</v>
      </c>
      <c r="I30" s="31"/>
    </row>
    <row r="31" spans="1:13" ht="15" x14ac:dyDescent="0.2">
      <c r="A31" s="37" t="s">
        <v>32</v>
      </c>
      <c r="B31" s="39">
        <v>348710</v>
      </c>
      <c r="C31" s="39">
        <v>348710</v>
      </c>
      <c r="D31" s="39">
        <v>0</v>
      </c>
      <c r="E31" s="41">
        <v>257243</v>
      </c>
      <c r="F31" s="40">
        <f t="shared" si="2"/>
        <v>737.69894754953964</v>
      </c>
      <c r="G31" s="89">
        <f t="shared" si="3"/>
        <v>737.69894754953964</v>
      </c>
      <c r="I31" s="31"/>
    </row>
    <row r="32" spans="1:13" ht="15" x14ac:dyDescent="0.2">
      <c r="A32" s="37" t="s">
        <v>28</v>
      </c>
      <c r="B32" s="39">
        <v>350000</v>
      </c>
      <c r="C32" s="39">
        <v>349460</v>
      </c>
      <c r="D32" s="39">
        <v>540</v>
      </c>
      <c r="E32" s="41">
        <v>248296</v>
      </c>
      <c r="F32" s="40">
        <f t="shared" si="2"/>
        <v>709.41714285714284</v>
      </c>
      <c r="G32" s="89">
        <f t="shared" si="3"/>
        <v>710.51336347507583</v>
      </c>
      <c r="I32" s="31"/>
      <c r="J32" s="31"/>
    </row>
    <row r="33" spans="1:12" ht="15" x14ac:dyDescent="0.2">
      <c r="A33" s="37" t="s">
        <v>29</v>
      </c>
      <c r="B33" s="39">
        <v>31068</v>
      </c>
      <c r="C33" s="39">
        <v>31068</v>
      </c>
      <c r="D33" s="39">
        <v>0</v>
      </c>
      <c r="E33" s="41">
        <v>22735</v>
      </c>
      <c r="F33" s="40">
        <f t="shared" si="2"/>
        <v>731.78189777262776</v>
      </c>
      <c r="G33" s="89">
        <f t="shared" si="3"/>
        <v>731.78189777262776</v>
      </c>
      <c r="I33" s="31"/>
    </row>
    <row r="34" spans="1:12" ht="15" x14ac:dyDescent="0.2">
      <c r="A34" s="38" t="s">
        <v>12</v>
      </c>
      <c r="B34" s="41">
        <f>SUM(B19:B33)</f>
        <v>5958092.2999999998</v>
      </c>
      <c r="C34" s="41">
        <f>SUM(C19:C33)</f>
        <v>5951935.2999999998</v>
      </c>
      <c r="D34" s="39">
        <f>SUM(D19:D33)</f>
        <v>6157</v>
      </c>
      <c r="E34" s="41">
        <f>SUM(E19:E33)</f>
        <v>5007830</v>
      </c>
      <c r="F34" s="40">
        <f>E34/B34*1000</f>
        <v>840.5089662676088</v>
      </c>
      <c r="G34" s="89">
        <f>E34/C34*1000</f>
        <v>841.37843366677737</v>
      </c>
      <c r="I34" s="31"/>
      <c r="J34" s="31"/>
      <c r="K34" s="31"/>
      <c r="L34" s="31"/>
    </row>
    <row r="35" spans="1:12" x14ac:dyDescent="0.2">
      <c r="G35" s="8"/>
      <c r="J35" s="31"/>
    </row>
    <row r="36" spans="1:12" ht="18" customHeight="1" x14ac:dyDescent="0.2">
      <c r="A36" s="47"/>
      <c r="B36" s="47"/>
      <c r="C36" s="47"/>
      <c r="D36" s="47"/>
      <c r="E36" s="47"/>
      <c r="F36" s="47"/>
      <c r="G36" s="47"/>
      <c r="H36" s="47"/>
      <c r="I36" s="31"/>
      <c r="J36" s="31"/>
    </row>
    <row r="37" spans="1:12" x14ac:dyDescent="0.2">
      <c r="E37" s="31"/>
    </row>
    <row r="38" spans="1:12" x14ac:dyDescent="0.2">
      <c r="E38" s="31"/>
    </row>
    <row r="40" spans="1:12" x14ac:dyDescent="0.2">
      <c r="E40" s="31"/>
    </row>
  </sheetData>
  <mergeCells count="14">
    <mergeCell ref="A1:G1"/>
    <mergeCell ref="A3:A5"/>
    <mergeCell ref="F3:G3"/>
    <mergeCell ref="F4:G4"/>
    <mergeCell ref="B3:D3"/>
    <mergeCell ref="B4:D4"/>
    <mergeCell ref="E3:E5"/>
    <mergeCell ref="A14:G14"/>
    <mergeCell ref="A16:A18"/>
    <mergeCell ref="B16:C16"/>
    <mergeCell ref="B17:C17"/>
    <mergeCell ref="E16:E18"/>
    <mergeCell ref="F16:G16"/>
    <mergeCell ref="F17:G17"/>
  </mergeCells>
  <printOptions horizontalCentered="1" verticalCentered="1"/>
  <pageMargins left="0.511811023622047" right="1.261811024" top="0.39370078740157499" bottom="0.39370078740157499" header="0.31496062992126" footer="0.31496062992126"/>
  <pageSetup paperSize="9" scale="95" orientation="portrait" r:id="rId1"/>
  <headerFooter>
    <oddFooter>&amp;C7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rightToLeft="1" workbookViewId="0">
      <selection activeCell="D5" sqref="D5:D6"/>
    </sheetView>
  </sheetViews>
  <sheetFormatPr defaultRowHeight="14.25" x14ac:dyDescent="0.2"/>
  <cols>
    <col min="1" max="4" width="13.125" customWidth="1"/>
    <col min="8" max="8" width="12" bestFit="1" customWidth="1"/>
    <col min="9" max="9" width="11.875" bestFit="1" customWidth="1"/>
  </cols>
  <sheetData>
    <row r="1" spans="1:8" ht="28.5" customHeight="1" x14ac:dyDescent="0.2"/>
    <row r="2" spans="1:8" ht="18" customHeight="1" x14ac:dyDescent="0.2"/>
    <row r="3" spans="1:8" ht="33" customHeight="1" x14ac:dyDescent="0.2">
      <c r="A3" s="124" t="s">
        <v>66</v>
      </c>
      <c r="B3" s="124"/>
      <c r="C3" s="124"/>
      <c r="D3" s="124"/>
    </row>
    <row r="4" spans="1:8" ht="22.5" customHeight="1" x14ac:dyDescent="0.2">
      <c r="A4" s="21" t="s">
        <v>31</v>
      </c>
      <c r="B4" s="8"/>
      <c r="C4" s="8"/>
      <c r="D4" s="85"/>
    </row>
    <row r="5" spans="1:8" ht="39.950000000000003" customHeight="1" x14ac:dyDescent="0.2">
      <c r="A5" s="86" t="s">
        <v>41</v>
      </c>
      <c r="B5" s="9" t="s">
        <v>38</v>
      </c>
      <c r="C5" s="10" t="s">
        <v>40</v>
      </c>
      <c r="D5" s="95" t="s">
        <v>35</v>
      </c>
    </row>
    <row r="6" spans="1:8" ht="42" customHeight="1" x14ac:dyDescent="0.2">
      <c r="A6" s="14" t="s">
        <v>3</v>
      </c>
      <c r="B6" s="18">
        <v>8474763.4000000004</v>
      </c>
      <c r="C6" s="25">
        <f>D6/B6*1000</f>
        <v>1457.1000294828289</v>
      </c>
      <c r="D6" s="96">
        <v>12348578</v>
      </c>
      <c r="E6" s="8"/>
      <c r="F6" s="8"/>
      <c r="G6" s="8"/>
      <c r="H6" s="8"/>
    </row>
    <row r="7" spans="1:8" x14ac:dyDescent="0.2">
      <c r="A7" s="121" t="s">
        <v>77</v>
      </c>
      <c r="B7" s="121"/>
      <c r="C7" s="121"/>
      <c r="D7" s="121"/>
      <c r="E7" s="47"/>
      <c r="F7" s="47"/>
      <c r="G7" s="47"/>
      <c r="H7" s="47"/>
    </row>
    <row r="8" spans="1:8" x14ac:dyDescent="0.2">
      <c r="A8" s="130"/>
      <c r="B8" s="130"/>
    </row>
  </sheetData>
  <mergeCells count="3">
    <mergeCell ref="A8:B8"/>
    <mergeCell ref="A7:D7"/>
    <mergeCell ref="A3:D3"/>
  </mergeCells>
  <printOptions horizontalCentered="1" verticalCentered="1"/>
  <pageMargins left="0.98425196850393704" right="2.9842519689999998" top="0.98425196850393704" bottom="0.98425196850393704" header="0.31496062992126" footer="0.31496062992126"/>
  <pageSetup paperSize="9" orientation="landscape" r:id="rId1"/>
  <headerFooter>
    <oddFooter>&amp;C8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rightToLeft="1" tabSelected="1" zoomScaleNormal="100" workbookViewId="0">
      <selection activeCell="I12" sqref="I12"/>
    </sheetView>
  </sheetViews>
  <sheetFormatPr defaultRowHeight="14.25" x14ac:dyDescent="0.2"/>
  <cols>
    <col min="1" max="1" width="9.375" customWidth="1"/>
    <col min="2" max="3" width="8.375" customWidth="1"/>
    <col min="5" max="5" width="9.375" customWidth="1"/>
    <col min="6" max="6" width="9.5" customWidth="1"/>
    <col min="7" max="8" width="8.5" customWidth="1"/>
  </cols>
  <sheetData>
    <row r="1" spans="1:9" ht="31.5" customHeight="1" x14ac:dyDescent="0.2">
      <c r="A1" s="124" t="s">
        <v>65</v>
      </c>
      <c r="B1" s="124"/>
      <c r="C1" s="124"/>
      <c r="D1" s="124"/>
      <c r="E1" s="124"/>
      <c r="F1" s="124"/>
      <c r="G1" s="124"/>
      <c r="H1" s="124"/>
      <c r="I1" s="124"/>
    </row>
    <row r="2" spans="1:9" ht="27" customHeight="1" x14ac:dyDescent="0.2">
      <c r="A2" s="143" t="s">
        <v>33</v>
      </c>
      <c r="B2" s="143"/>
      <c r="I2" s="85"/>
    </row>
    <row r="3" spans="1:9" ht="24" customHeight="1" x14ac:dyDescent="0.2">
      <c r="A3" s="126" t="s">
        <v>18</v>
      </c>
      <c r="B3" s="132" t="s">
        <v>5</v>
      </c>
      <c r="C3" s="133"/>
      <c r="D3" s="133"/>
      <c r="E3" s="126"/>
      <c r="F3" s="128" t="s">
        <v>6</v>
      </c>
      <c r="G3" s="128" t="s">
        <v>37</v>
      </c>
      <c r="H3" s="132" t="s">
        <v>13</v>
      </c>
      <c r="I3" s="133"/>
    </row>
    <row r="4" spans="1:9" ht="18" customHeight="1" x14ac:dyDescent="0.2">
      <c r="A4" s="127"/>
      <c r="B4" s="136" t="s">
        <v>7</v>
      </c>
      <c r="C4" s="137"/>
      <c r="D4" s="137"/>
      <c r="E4" s="138"/>
      <c r="F4" s="129"/>
      <c r="G4" s="129"/>
      <c r="H4" s="134" t="s">
        <v>14</v>
      </c>
      <c r="I4" s="135"/>
    </row>
    <row r="5" spans="1:9" ht="25.5" customHeight="1" x14ac:dyDescent="0.2">
      <c r="A5" s="127"/>
      <c r="B5" s="7" t="s">
        <v>8</v>
      </c>
      <c r="C5" s="7" t="s">
        <v>9</v>
      </c>
      <c r="D5" s="7" t="s">
        <v>10</v>
      </c>
      <c r="E5" s="7" t="s">
        <v>11</v>
      </c>
      <c r="F5" s="131"/>
      <c r="G5" s="129"/>
      <c r="H5" s="7" t="s">
        <v>8</v>
      </c>
      <c r="I5" s="82" t="s">
        <v>9</v>
      </c>
    </row>
    <row r="6" spans="1:9" ht="15" x14ac:dyDescent="0.2">
      <c r="A6" s="5" t="s">
        <v>48</v>
      </c>
      <c r="B6" s="39">
        <v>3635270</v>
      </c>
      <c r="C6" s="39">
        <v>3623177</v>
      </c>
      <c r="D6" s="39">
        <v>12093</v>
      </c>
      <c r="E6" s="39">
        <v>0</v>
      </c>
      <c r="F6" s="39">
        <v>1360166</v>
      </c>
      <c r="G6" s="40">
        <f>F6/$F$21%</f>
        <v>77.449379341760618</v>
      </c>
      <c r="H6" s="40">
        <f>F6/B6*1000</f>
        <v>374.15817807205514</v>
      </c>
      <c r="I6" s="89">
        <f>F6/C6*1000</f>
        <v>375.40699778122899</v>
      </c>
    </row>
    <row r="7" spans="1:9" ht="15" x14ac:dyDescent="0.2">
      <c r="A7" s="5" t="s">
        <v>17</v>
      </c>
      <c r="B7" s="39">
        <v>6237</v>
      </c>
      <c r="C7" s="39">
        <v>6237</v>
      </c>
      <c r="D7" s="39">
        <v>0</v>
      </c>
      <c r="E7" s="39">
        <v>0</v>
      </c>
      <c r="F7" s="39">
        <v>3101</v>
      </c>
      <c r="G7" s="40">
        <f t="shared" ref="G7:G20" si="0">F7/$F$21%</f>
        <v>0.17657442204760279</v>
      </c>
      <c r="H7" s="40">
        <f>F7/B7*1000</f>
        <v>497.19416386083054</v>
      </c>
      <c r="I7" s="89">
        <f>F7/C7*1000</f>
        <v>497.19416386083054</v>
      </c>
    </row>
    <row r="8" spans="1:9" ht="15" x14ac:dyDescent="0.2">
      <c r="A8" s="5" t="s">
        <v>19</v>
      </c>
      <c r="B8" s="39">
        <v>67224</v>
      </c>
      <c r="C8" s="39">
        <v>63585</v>
      </c>
      <c r="D8" s="39">
        <v>3639</v>
      </c>
      <c r="E8" s="39">
        <v>0</v>
      </c>
      <c r="F8" s="39">
        <v>29873</v>
      </c>
      <c r="G8" s="40">
        <f t="shared" si="0"/>
        <v>1.7010021637626693</v>
      </c>
      <c r="H8" s="40">
        <f t="shared" ref="H8:H21" si="1">F8/B8*1000</f>
        <v>444.37998333928357</v>
      </c>
      <c r="I8" s="89">
        <f t="shared" ref="I8:I21" si="2">F8/C8*1000</f>
        <v>469.81206259337893</v>
      </c>
    </row>
    <row r="9" spans="1:9" ht="15" x14ac:dyDescent="0.2">
      <c r="A9" s="5" t="s">
        <v>46</v>
      </c>
      <c r="B9" s="39">
        <v>17598</v>
      </c>
      <c r="C9" s="39">
        <v>14866</v>
      </c>
      <c r="D9" s="39">
        <v>940</v>
      </c>
      <c r="E9" s="39">
        <v>1792</v>
      </c>
      <c r="F9" s="39">
        <v>7245</v>
      </c>
      <c r="G9" s="40">
        <f t="shared" si="0"/>
        <v>0.41253843525794326</v>
      </c>
      <c r="H9" s="40">
        <f t="shared" ref="H9" si="3">F9/B9*1000</f>
        <v>411.69451073985681</v>
      </c>
      <c r="I9" s="89">
        <f t="shared" ref="I9" si="4">F9/C9*1000</f>
        <v>487.35369299071709</v>
      </c>
    </row>
    <row r="10" spans="1:9" ht="15" x14ac:dyDescent="0.2">
      <c r="A10" s="5" t="s">
        <v>20</v>
      </c>
      <c r="B10" s="39">
        <v>17197</v>
      </c>
      <c r="C10" s="39">
        <v>16584</v>
      </c>
      <c r="D10" s="39">
        <v>0</v>
      </c>
      <c r="E10" s="39">
        <v>613</v>
      </c>
      <c r="F10" s="39">
        <v>8816</v>
      </c>
      <c r="G10" s="40">
        <f t="shared" si="0"/>
        <v>0.50199293930076305</v>
      </c>
      <c r="H10" s="40">
        <f t="shared" si="1"/>
        <v>512.64755480607084</v>
      </c>
      <c r="I10" s="89">
        <f t="shared" si="2"/>
        <v>531.59671972986007</v>
      </c>
    </row>
    <row r="11" spans="1:9" ht="15" x14ac:dyDescent="0.2">
      <c r="A11" s="28" t="s">
        <v>21</v>
      </c>
      <c r="B11" s="39">
        <v>44616</v>
      </c>
      <c r="C11" s="39">
        <v>33425</v>
      </c>
      <c r="D11" s="39">
        <v>0</v>
      </c>
      <c r="E11" s="39">
        <v>11191</v>
      </c>
      <c r="F11" s="39">
        <v>14812</v>
      </c>
      <c r="G11" s="40">
        <f t="shared" si="0"/>
        <v>0.84341191208290622</v>
      </c>
      <c r="H11" s="40">
        <f t="shared" si="1"/>
        <v>331.98852429621661</v>
      </c>
      <c r="I11" s="89">
        <f t="shared" si="2"/>
        <v>443.14136125654454</v>
      </c>
    </row>
    <row r="12" spans="1:9" ht="15" x14ac:dyDescent="0.2">
      <c r="A12" s="5" t="s">
        <v>22</v>
      </c>
      <c r="B12" s="39">
        <v>5091</v>
      </c>
      <c r="C12" s="39">
        <v>3901</v>
      </c>
      <c r="D12" s="39">
        <v>249</v>
      </c>
      <c r="E12" s="39">
        <v>941</v>
      </c>
      <c r="F12" s="39">
        <v>1951</v>
      </c>
      <c r="G12" s="40">
        <f t="shared" si="0"/>
        <v>0.11109213073681813</v>
      </c>
      <c r="H12" s="40">
        <f t="shared" si="1"/>
        <v>383.22529954822238</v>
      </c>
      <c r="I12" s="89">
        <f t="shared" si="2"/>
        <v>500.12817226352212</v>
      </c>
    </row>
    <row r="13" spans="1:9" ht="15" x14ac:dyDescent="0.2">
      <c r="A13" s="5" t="s">
        <v>23</v>
      </c>
      <c r="B13" s="39">
        <v>75174</v>
      </c>
      <c r="C13" s="39">
        <v>75174</v>
      </c>
      <c r="D13" s="39">
        <v>0</v>
      </c>
      <c r="E13" s="39">
        <v>0</v>
      </c>
      <c r="F13" s="39">
        <v>31494</v>
      </c>
      <c r="G13" s="40">
        <f t="shared" si="0"/>
        <v>1.7933037239494363</v>
      </c>
      <c r="H13" s="40">
        <f t="shared" si="1"/>
        <v>418.94804054593345</v>
      </c>
      <c r="I13" s="89">
        <f t="shared" si="2"/>
        <v>418.94804054593345</v>
      </c>
    </row>
    <row r="14" spans="1:9" ht="15" x14ac:dyDescent="0.2">
      <c r="A14" s="5" t="s">
        <v>47</v>
      </c>
      <c r="B14" s="39">
        <v>15636</v>
      </c>
      <c r="C14" s="39">
        <v>14987</v>
      </c>
      <c r="D14" s="39">
        <v>64</v>
      </c>
      <c r="E14" s="39">
        <v>585</v>
      </c>
      <c r="F14" s="39">
        <v>8198</v>
      </c>
      <c r="G14" s="40">
        <f t="shared" si="0"/>
        <v>0.46680332536157615</v>
      </c>
      <c r="H14" s="40">
        <f t="shared" ref="H14" si="5">F14/B14*1000</f>
        <v>524.30289076490158</v>
      </c>
      <c r="I14" s="89">
        <f t="shared" ref="I14" si="6">F14/C14*1000</f>
        <v>547.00740641889638</v>
      </c>
    </row>
    <row r="15" spans="1:9" ht="15" x14ac:dyDescent="0.2">
      <c r="A15" s="5" t="s">
        <v>24</v>
      </c>
      <c r="B15" s="39">
        <v>8192</v>
      </c>
      <c r="C15" s="39">
        <v>8192</v>
      </c>
      <c r="D15" s="39">
        <v>0</v>
      </c>
      <c r="E15" s="39">
        <v>0</v>
      </c>
      <c r="F15" s="39">
        <v>3528</v>
      </c>
      <c r="G15" s="40">
        <f t="shared" si="0"/>
        <v>0.20088828151691152</v>
      </c>
      <c r="H15" s="40">
        <f>F15/B15*1000</f>
        <v>430.6640625</v>
      </c>
      <c r="I15" s="89">
        <f>F15/C15*1000</f>
        <v>430.6640625</v>
      </c>
    </row>
    <row r="16" spans="1:9" ht="15" x14ac:dyDescent="0.2">
      <c r="A16" s="5" t="s">
        <v>25</v>
      </c>
      <c r="B16" s="39">
        <v>206548</v>
      </c>
      <c r="C16" s="39">
        <v>206548</v>
      </c>
      <c r="D16" s="39">
        <v>0</v>
      </c>
      <c r="E16" s="39">
        <v>0</v>
      </c>
      <c r="F16" s="39">
        <v>105529</v>
      </c>
      <c r="G16" s="40">
        <f t="shared" si="0"/>
        <v>6.0089397562919942</v>
      </c>
      <c r="H16" s="40">
        <f t="shared" si="1"/>
        <v>510.91755911458836</v>
      </c>
      <c r="I16" s="89">
        <f t="shared" si="2"/>
        <v>510.91755911458836</v>
      </c>
    </row>
    <row r="17" spans="1:12" ht="15" x14ac:dyDescent="0.2">
      <c r="A17" s="5" t="s">
        <v>26</v>
      </c>
      <c r="B17" s="39">
        <v>146922</v>
      </c>
      <c r="C17" s="39">
        <v>146922</v>
      </c>
      <c r="D17" s="39">
        <v>0</v>
      </c>
      <c r="E17" s="39">
        <v>0</v>
      </c>
      <c r="F17" s="39">
        <v>51054</v>
      </c>
      <c r="G17" s="40">
        <f t="shared" si="0"/>
        <v>2.9070720874615645</v>
      </c>
      <c r="H17" s="40">
        <f t="shared" si="1"/>
        <v>347.49050516600641</v>
      </c>
      <c r="I17" s="89">
        <f t="shared" si="2"/>
        <v>347.49050516600641</v>
      </c>
    </row>
    <row r="18" spans="1:12" ht="15" x14ac:dyDescent="0.2">
      <c r="A18" s="5" t="s">
        <v>27</v>
      </c>
      <c r="B18" s="39">
        <v>141820</v>
      </c>
      <c r="C18" s="39">
        <v>141820</v>
      </c>
      <c r="D18" s="39">
        <v>0</v>
      </c>
      <c r="E18" s="39">
        <v>0</v>
      </c>
      <c r="F18" s="39">
        <v>57786</v>
      </c>
      <c r="G18" s="40">
        <f t="shared" si="0"/>
        <v>3.2903997266826104</v>
      </c>
      <c r="H18" s="40">
        <f t="shared" si="1"/>
        <v>407.46016076716967</v>
      </c>
      <c r="I18" s="89">
        <f t="shared" si="2"/>
        <v>407.46016076716967</v>
      </c>
    </row>
    <row r="19" spans="1:12" ht="15" x14ac:dyDescent="0.2">
      <c r="A19" s="5" t="s">
        <v>28</v>
      </c>
      <c r="B19" s="39">
        <v>140000</v>
      </c>
      <c r="C19" s="39">
        <v>139431</v>
      </c>
      <c r="D19" s="39">
        <v>569</v>
      </c>
      <c r="E19" s="39">
        <v>0</v>
      </c>
      <c r="F19" s="41">
        <v>72647</v>
      </c>
      <c r="G19" s="40">
        <f t="shared" si="0"/>
        <v>4.1366017537865849</v>
      </c>
      <c r="H19" s="40">
        <f t="shared" ref="H19" si="7">F19/B19*1000</f>
        <v>518.90714285714284</v>
      </c>
      <c r="I19" s="89">
        <f t="shared" ref="I19" si="8">F19/C19*1000</f>
        <v>521.02473624947106</v>
      </c>
    </row>
    <row r="20" spans="1:12" ht="15" x14ac:dyDescent="0.2">
      <c r="A20" s="6" t="s">
        <v>29</v>
      </c>
      <c r="B20" s="41">
        <v>962</v>
      </c>
      <c r="C20" s="39">
        <v>0</v>
      </c>
      <c r="D20" s="39">
        <v>0</v>
      </c>
      <c r="E20" s="39">
        <v>962.4</v>
      </c>
      <c r="F20" s="39">
        <v>0</v>
      </c>
      <c r="G20" s="40">
        <f t="shared" si="0"/>
        <v>0</v>
      </c>
      <c r="H20" s="39">
        <v>0</v>
      </c>
      <c r="I20" s="93">
        <v>0</v>
      </c>
    </row>
    <row r="21" spans="1:12" ht="15" x14ac:dyDescent="0.2">
      <c r="A21" s="6" t="s">
        <v>12</v>
      </c>
      <c r="B21" s="41">
        <f>SUM(B6:B20)</f>
        <v>4528487</v>
      </c>
      <c r="C21" s="39">
        <f>SUM(C6:C20)</f>
        <v>4494849</v>
      </c>
      <c r="D21" s="39">
        <f>SUM(D6:D20)</f>
        <v>17554</v>
      </c>
      <c r="E21" s="41">
        <f>SUM(E6:E20)</f>
        <v>16084.4</v>
      </c>
      <c r="F21" s="39">
        <f>SUM(F6:F20)</f>
        <v>1756200</v>
      </c>
      <c r="G21" s="40">
        <f>F21/$F$21%</f>
        <v>100</v>
      </c>
      <c r="H21" s="40">
        <f t="shared" si="1"/>
        <v>387.81164658306403</v>
      </c>
      <c r="I21" s="89">
        <f t="shared" si="2"/>
        <v>390.71390384860536</v>
      </c>
      <c r="L21" s="31"/>
    </row>
    <row r="22" spans="1:12" s="8" customFormat="1" ht="22.5" customHeight="1" x14ac:dyDescent="0.2">
      <c r="A22" s="121" t="s">
        <v>63</v>
      </c>
      <c r="B22" s="121"/>
      <c r="C22" s="121"/>
      <c r="D22" s="121"/>
      <c r="E22" s="121"/>
      <c r="F22" s="121"/>
      <c r="G22" s="121"/>
      <c r="H22" s="121"/>
      <c r="I22" s="52"/>
    </row>
  </sheetData>
  <mergeCells count="10">
    <mergeCell ref="A22:H22"/>
    <mergeCell ref="A1:I1"/>
    <mergeCell ref="G3:G5"/>
    <mergeCell ref="A2:B2"/>
    <mergeCell ref="A3:A5"/>
    <mergeCell ref="H3:I3"/>
    <mergeCell ref="H4:I4"/>
    <mergeCell ref="B3:E3"/>
    <mergeCell ref="B4:E4"/>
    <mergeCell ref="F3:F5"/>
  </mergeCells>
  <printOptions horizontalCentered="1" verticalCentered="1"/>
  <pageMargins left="0.5" right="0.5" top="0.75" bottom="0.75" header="0.3" footer="0.3"/>
  <pageSetup paperSize="9" scale="92" orientation="portrait" r:id="rId1"/>
  <headerFooter>
    <oddFooter>&amp;C12</oddFooter>
  </headerFooter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rightToLeft="1" topLeftCell="A15" zoomScaleNormal="100" workbookViewId="0">
      <selection activeCell="B4" sqref="B4:E4"/>
    </sheetView>
  </sheetViews>
  <sheetFormatPr defaultRowHeight="14.25" x14ac:dyDescent="0.2"/>
  <cols>
    <col min="1" max="1" width="9.875" customWidth="1"/>
    <col min="2" max="2" width="9.5" customWidth="1"/>
    <col min="4" max="4" width="9.125" style="68"/>
    <col min="5" max="5" width="10.375" style="68" customWidth="1"/>
    <col min="6" max="6" width="9.5" customWidth="1"/>
    <col min="7" max="7" width="8.625" customWidth="1"/>
    <col min="8" max="8" width="9.125" customWidth="1"/>
  </cols>
  <sheetData>
    <row r="1" spans="1:11" ht="31.5" customHeight="1" x14ac:dyDescent="0.2">
      <c r="A1" s="142" t="s">
        <v>51</v>
      </c>
      <c r="B1" s="142"/>
      <c r="C1" s="142"/>
      <c r="D1" s="142"/>
      <c r="E1" s="142"/>
      <c r="F1" s="142"/>
      <c r="G1" s="142"/>
      <c r="H1" s="142"/>
    </row>
    <row r="2" spans="1:11" ht="22.5" customHeight="1" x14ac:dyDescent="0.2">
      <c r="A2" s="36" t="s">
        <v>36</v>
      </c>
      <c r="B2" s="4"/>
      <c r="C2" s="35"/>
      <c r="D2" s="65"/>
      <c r="E2" s="65"/>
      <c r="F2" s="35"/>
      <c r="G2" s="35"/>
      <c r="H2" s="83"/>
    </row>
    <row r="3" spans="1:11" ht="20.25" customHeight="1" x14ac:dyDescent="0.2">
      <c r="A3" s="139" t="s">
        <v>18</v>
      </c>
      <c r="B3" s="132" t="s">
        <v>5</v>
      </c>
      <c r="C3" s="133"/>
      <c r="D3" s="133"/>
      <c r="E3" s="126"/>
      <c r="F3" s="128" t="s">
        <v>6</v>
      </c>
      <c r="G3" s="132" t="s">
        <v>13</v>
      </c>
      <c r="H3" s="133"/>
    </row>
    <row r="4" spans="1:11" ht="18" customHeight="1" x14ac:dyDescent="0.2">
      <c r="A4" s="139"/>
      <c r="B4" s="136" t="s">
        <v>7</v>
      </c>
      <c r="C4" s="137"/>
      <c r="D4" s="137"/>
      <c r="E4" s="138"/>
      <c r="F4" s="129"/>
      <c r="G4" s="134" t="s">
        <v>14</v>
      </c>
      <c r="H4" s="135"/>
    </row>
    <row r="5" spans="1:11" ht="25.5" customHeight="1" x14ac:dyDescent="0.2">
      <c r="A5" s="139"/>
      <c r="B5" s="7" t="s">
        <v>8</v>
      </c>
      <c r="C5" s="84" t="s">
        <v>9</v>
      </c>
      <c r="D5" s="84" t="s">
        <v>10</v>
      </c>
      <c r="E5" s="84" t="s">
        <v>11</v>
      </c>
      <c r="F5" s="131"/>
      <c r="G5" s="7" t="s">
        <v>8</v>
      </c>
      <c r="H5" s="82" t="s">
        <v>9</v>
      </c>
    </row>
    <row r="6" spans="1:11" ht="14.25" customHeight="1" x14ac:dyDescent="0.2">
      <c r="A6" s="5" t="s">
        <v>48</v>
      </c>
      <c r="B6" s="39">
        <v>3635270</v>
      </c>
      <c r="C6" s="39">
        <v>3623177</v>
      </c>
      <c r="D6" s="39">
        <v>12093</v>
      </c>
      <c r="E6" s="39">
        <v>0</v>
      </c>
      <c r="F6" s="39">
        <v>1360166</v>
      </c>
      <c r="G6" s="40">
        <f>F6/B6*1000</f>
        <v>374.15817807205514</v>
      </c>
      <c r="H6" s="90">
        <f>F6/C6*1000</f>
        <v>375.40699778122899</v>
      </c>
    </row>
    <row r="7" spans="1:11" ht="14.25" customHeight="1" x14ac:dyDescent="0.2">
      <c r="A7" s="5" t="s">
        <v>17</v>
      </c>
      <c r="B7" s="39">
        <v>4002</v>
      </c>
      <c r="C7" s="39">
        <v>4002</v>
      </c>
      <c r="D7" s="39">
        <v>0</v>
      </c>
      <c r="E7" s="39">
        <v>0</v>
      </c>
      <c r="F7" s="39">
        <v>1843</v>
      </c>
      <c r="G7" s="40">
        <f>F7/B7*1000</f>
        <v>460.51974012993503</v>
      </c>
      <c r="H7" s="90">
        <f>F7/C7*1000</f>
        <v>460.51974012993503</v>
      </c>
    </row>
    <row r="8" spans="1:11" ht="14.25" customHeight="1" x14ac:dyDescent="0.2">
      <c r="A8" s="60" t="s">
        <v>19</v>
      </c>
      <c r="B8" s="39">
        <v>3614</v>
      </c>
      <c r="C8" s="67">
        <v>0</v>
      </c>
      <c r="D8" s="67">
        <v>3614</v>
      </c>
      <c r="E8" s="67">
        <v>0</v>
      </c>
      <c r="F8" s="67">
        <v>0</v>
      </c>
      <c r="G8" s="73">
        <f>F8/B8*1000</f>
        <v>0</v>
      </c>
      <c r="H8" s="89">
        <v>0</v>
      </c>
    </row>
    <row r="9" spans="1:11" ht="14.25" customHeight="1" x14ac:dyDescent="0.2">
      <c r="A9" s="60" t="s">
        <v>46</v>
      </c>
      <c r="B9" s="39">
        <v>1012</v>
      </c>
      <c r="C9" s="67">
        <v>0</v>
      </c>
      <c r="D9" s="67">
        <v>920</v>
      </c>
      <c r="E9" s="67">
        <v>92</v>
      </c>
      <c r="F9" s="67">
        <v>0</v>
      </c>
      <c r="G9" s="73">
        <f t="shared" ref="G9:G10" si="0">F9/B9*1000</f>
        <v>0</v>
      </c>
      <c r="H9" s="89">
        <v>0</v>
      </c>
    </row>
    <row r="10" spans="1:11" ht="14.25" customHeight="1" x14ac:dyDescent="0.2">
      <c r="A10" s="5" t="s">
        <v>47</v>
      </c>
      <c r="B10" s="39">
        <v>2229</v>
      </c>
      <c r="C10" s="39">
        <v>2165</v>
      </c>
      <c r="D10" s="39">
        <v>64</v>
      </c>
      <c r="E10" s="39">
        <v>0</v>
      </c>
      <c r="F10" s="67">
        <v>1077</v>
      </c>
      <c r="G10" s="73">
        <f t="shared" si="0"/>
        <v>483.17631224764466</v>
      </c>
      <c r="H10" s="89">
        <f t="shared" ref="H10" si="1">F10/C10*1000</f>
        <v>497.45958429561199</v>
      </c>
    </row>
    <row r="11" spans="1:11" ht="13.9" customHeight="1" x14ac:dyDescent="0.2">
      <c r="A11" s="5" t="s">
        <v>12</v>
      </c>
      <c r="B11" s="39">
        <f>SUM(B6:B10)</f>
        <v>3646127</v>
      </c>
      <c r="C11" s="39">
        <f>SUM(C6:C10)</f>
        <v>3629344</v>
      </c>
      <c r="D11" s="39">
        <f>SUM(D6:D10)</f>
        <v>16691</v>
      </c>
      <c r="E11" s="39">
        <v>92</v>
      </c>
      <c r="F11" s="39">
        <f>SUM(F6:F10)</f>
        <v>1363086</v>
      </c>
      <c r="G11" s="40">
        <f t="shared" ref="G11" si="2">F11/B11*1000</f>
        <v>373.84490446986621</v>
      </c>
      <c r="H11" s="90">
        <f t="shared" ref="H11" si="3">F11/C11*1000</f>
        <v>375.57365738822222</v>
      </c>
      <c r="K11" s="31"/>
    </row>
    <row r="12" spans="1:11" ht="15" x14ac:dyDescent="0.2">
      <c r="A12" s="15"/>
      <c r="B12" s="13"/>
      <c r="C12" s="13"/>
      <c r="D12" s="49"/>
      <c r="E12" s="49"/>
      <c r="F12" s="13"/>
      <c r="G12" s="16"/>
      <c r="H12" s="16"/>
    </row>
    <row r="13" spans="1:11" ht="15" x14ac:dyDescent="0.2">
      <c r="B13" s="22"/>
      <c r="C13" s="15"/>
      <c r="D13" s="59"/>
      <c r="E13" s="59"/>
      <c r="F13" s="15"/>
      <c r="G13" s="8"/>
    </row>
    <row r="14" spans="1:11" ht="30.75" customHeight="1" x14ac:dyDescent="0.2">
      <c r="A14" s="124" t="s">
        <v>52</v>
      </c>
      <c r="B14" s="124"/>
      <c r="C14" s="124"/>
      <c r="D14" s="124"/>
      <c r="E14" s="124"/>
      <c r="F14" s="124"/>
      <c r="G14" s="124"/>
      <c r="H14" s="124"/>
    </row>
    <row r="15" spans="1:11" ht="20.25" customHeight="1" x14ac:dyDescent="0.2">
      <c r="A15" s="21" t="s">
        <v>53</v>
      </c>
      <c r="H15" s="85"/>
    </row>
    <row r="16" spans="1:11" ht="14.25" customHeight="1" x14ac:dyDescent="0.2">
      <c r="A16" s="139" t="s">
        <v>18</v>
      </c>
      <c r="B16" s="132" t="s">
        <v>5</v>
      </c>
      <c r="C16" s="133"/>
      <c r="D16" s="133"/>
      <c r="E16" s="126"/>
      <c r="F16" s="128" t="s">
        <v>6</v>
      </c>
      <c r="G16" s="132" t="s">
        <v>13</v>
      </c>
      <c r="H16" s="133"/>
    </row>
    <row r="17" spans="1:12" x14ac:dyDescent="0.2">
      <c r="A17" s="139"/>
      <c r="B17" s="136" t="s">
        <v>7</v>
      </c>
      <c r="C17" s="137"/>
      <c r="D17" s="137"/>
      <c r="E17" s="138"/>
      <c r="F17" s="129"/>
      <c r="G17" s="134" t="s">
        <v>14</v>
      </c>
      <c r="H17" s="135"/>
    </row>
    <row r="18" spans="1:12" ht="25.5" x14ac:dyDescent="0.2">
      <c r="A18" s="139"/>
      <c r="B18" s="12" t="s">
        <v>8</v>
      </c>
      <c r="C18" s="12" t="s">
        <v>9</v>
      </c>
      <c r="D18" s="66" t="s">
        <v>10</v>
      </c>
      <c r="E18" s="72" t="s">
        <v>11</v>
      </c>
      <c r="F18" s="131"/>
      <c r="G18" s="84" t="s">
        <v>8</v>
      </c>
      <c r="H18" s="82" t="s">
        <v>9</v>
      </c>
    </row>
    <row r="19" spans="1:12" ht="15" x14ac:dyDescent="0.2">
      <c r="A19" s="61" t="s">
        <v>17</v>
      </c>
      <c r="B19" s="54">
        <f>C19+D19+E19</f>
        <v>2235</v>
      </c>
      <c r="C19" s="54">
        <v>2235</v>
      </c>
      <c r="D19" s="39">
        <v>0</v>
      </c>
      <c r="E19" s="39">
        <v>0</v>
      </c>
      <c r="F19" s="54">
        <v>1258</v>
      </c>
      <c r="G19" s="53">
        <f>F19/B19*1000</f>
        <v>562.86353467561526</v>
      </c>
      <c r="H19" s="94">
        <f>F19/C19*1000</f>
        <v>562.86353467561526</v>
      </c>
      <c r="L19" s="31"/>
    </row>
    <row r="20" spans="1:12" ht="15" x14ac:dyDescent="0.2">
      <c r="A20" s="61" t="s">
        <v>19</v>
      </c>
      <c r="B20" s="54">
        <f t="shared" ref="B20:B32" si="4">C20+D20+E20</f>
        <v>63610</v>
      </c>
      <c r="C20" s="54">
        <v>63585</v>
      </c>
      <c r="D20" s="39">
        <v>25</v>
      </c>
      <c r="E20" s="39">
        <v>0</v>
      </c>
      <c r="F20" s="54">
        <v>29873</v>
      </c>
      <c r="G20" s="53">
        <f t="shared" ref="G20:G33" si="5">F20/B20*1000</f>
        <v>469.6274170727873</v>
      </c>
      <c r="H20" s="94">
        <f t="shared" ref="H20:H33" si="6">F20/C20*1000</f>
        <v>469.81206259337893</v>
      </c>
    </row>
    <row r="21" spans="1:12" ht="15" x14ac:dyDescent="0.2">
      <c r="A21" s="62" t="s">
        <v>46</v>
      </c>
      <c r="B21" s="54">
        <f t="shared" si="4"/>
        <v>16586</v>
      </c>
      <c r="C21" s="54">
        <v>14866</v>
      </c>
      <c r="D21" s="39">
        <v>20</v>
      </c>
      <c r="E21" s="39">
        <v>1700</v>
      </c>
      <c r="F21" s="54">
        <v>7245</v>
      </c>
      <c r="G21" s="53">
        <f t="shared" ref="G21" si="7">F21/B21*1000</f>
        <v>436.81418063426986</v>
      </c>
      <c r="H21" s="94">
        <f t="shared" ref="H21" si="8">F21/C21*1000</f>
        <v>487.35369299071709</v>
      </c>
    </row>
    <row r="22" spans="1:12" ht="15" x14ac:dyDescent="0.2">
      <c r="A22" s="63" t="s">
        <v>20</v>
      </c>
      <c r="B22" s="54">
        <f t="shared" si="4"/>
        <v>17197</v>
      </c>
      <c r="C22" s="54">
        <v>16584</v>
      </c>
      <c r="D22" s="39">
        <v>0</v>
      </c>
      <c r="E22" s="39">
        <v>613</v>
      </c>
      <c r="F22" s="54">
        <v>8816</v>
      </c>
      <c r="G22" s="53">
        <f t="shared" si="5"/>
        <v>512.64755480607084</v>
      </c>
      <c r="H22" s="88">
        <f t="shared" si="6"/>
        <v>531.59671972986007</v>
      </c>
    </row>
    <row r="23" spans="1:12" ht="15" x14ac:dyDescent="0.2">
      <c r="A23" s="63" t="s">
        <v>21</v>
      </c>
      <c r="B23" s="54">
        <f t="shared" si="4"/>
        <v>44616</v>
      </c>
      <c r="C23" s="54">
        <v>33425</v>
      </c>
      <c r="D23" s="39">
        <v>0</v>
      </c>
      <c r="E23" s="39">
        <v>11191</v>
      </c>
      <c r="F23" s="54">
        <v>14812</v>
      </c>
      <c r="G23" s="53">
        <f t="shared" si="5"/>
        <v>331.98852429621661</v>
      </c>
      <c r="H23" s="88">
        <f t="shared" si="6"/>
        <v>443.14136125654454</v>
      </c>
    </row>
    <row r="24" spans="1:12" ht="15" x14ac:dyDescent="0.2">
      <c r="A24" s="63" t="s">
        <v>22</v>
      </c>
      <c r="B24" s="54">
        <f t="shared" si="4"/>
        <v>5091</v>
      </c>
      <c r="C24" s="54">
        <v>3901</v>
      </c>
      <c r="D24" s="39">
        <v>249</v>
      </c>
      <c r="E24" s="39">
        <v>941</v>
      </c>
      <c r="F24" s="54">
        <v>1951</v>
      </c>
      <c r="G24" s="53">
        <f t="shared" si="5"/>
        <v>383.22529954822238</v>
      </c>
      <c r="H24" s="88">
        <f t="shared" si="6"/>
        <v>500.12817226352212</v>
      </c>
    </row>
    <row r="25" spans="1:12" ht="15" x14ac:dyDescent="0.2">
      <c r="A25" s="63" t="s">
        <v>23</v>
      </c>
      <c r="B25" s="54">
        <f t="shared" si="4"/>
        <v>75174</v>
      </c>
      <c r="C25" s="54">
        <v>75174</v>
      </c>
      <c r="D25" s="39">
        <v>0</v>
      </c>
      <c r="E25" s="39">
        <v>0</v>
      </c>
      <c r="F25" s="54">
        <v>31494</v>
      </c>
      <c r="G25" s="53">
        <f t="shared" si="5"/>
        <v>418.94804054593345</v>
      </c>
      <c r="H25" s="88">
        <f t="shared" si="6"/>
        <v>418.94804054593345</v>
      </c>
    </row>
    <row r="26" spans="1:12" ht="15" x14ac:dyDescent="0.2">
      <c r="A26" s="63" t="s">
        <v>47</v>
      </c>
      <c r="B26" s="54">
        <f t="shared" si="4"/>
        <v>13407</v>
      </c>
      <c r="C26" s="54">
        <v>12822</v>
      </c>
      <c r="D26" s="39">
        <v>0</v>
      </c>
      <c r="E26" s="39">
        <v>585</v>
      </c>
      <c r="F26" s="54">
        <v>7121</v>
      </c>
      <c r="G26" s="53">
        <f t="shared" ref="G26" si="9">F26/B26*1000</f>
        <v>531.14044901916918</v>
      </c>
      <c r="H26" s="88">
        <f t="shared" ref="H26" si="10">F26/C26*1000</f>
        <v>555.37357666510684</v>
      </c>
    </row>
    <row r="27" spans="1:12" ht="15" x14ac:dyDescent="0.2">
      <c r="A27" s="63" t="s">
        <v>24</v>
      </c>
      <c r="B27" s="54">
        <f t="shared" si="4"/>
        <v>8192</v>
      </c>
      <c r="C27" s="54">
        <v>8192</v>
      </c>
      <c r="D27" s="39">
        <v>0</v>
      </c>
      <c r="E27" s="39">
        <v>0</v>
      </c>
      <c r="F27" s="54">
        <v>3528</v>
      </c>
      <c r="G27" s="53">
        <f t="shared" si="5"/>
        <v>430.6640625</v>
      </c>
      <c r="H27" s="88">
        <f t="shared" si="6"/>
        <v>430.6640625</v>
      </c>
    </row>
    <row r="28" spans="1:12" ht="15" x14ac:dyDescent="0.2">
      <c r="A28" s="63" t="s">
        <v>25</v>
      </c>
      <c r="B28" s="54">
        <f t="shared" si="4"/>
        <v>206548</v>
      </c>
      <c r="C28" s="54">
        <v>206548</v>
      </c>
      <c r="D28" s="39">
        <v>0</v>
      </c>
      <c r="E28" s="39">
        <v>0</v>
      </c>
      <c r="F28" s="54">
        <v>105529</v>
      </c>
      <c r="G28" s="53">
        <f>F28/B28*1000</f>
        <v>510.91755911458836</v>
      </c>
      <c r="H28" s="88">
        <f>F28/C28*1000</f>
        <v>510.91755911458836</v>
      </c>
    </row>
    <row r="29" spans="1:12" ht="15" x14ac:dyDescent="0.2">
      <c r="A29" s="63" t="s">
        <v>26</v>
      </c>
      <c r="B29" s="54">
        <f t="shared" si="4"/>
        <v>146922</v>
      </c>
      <c r="C29" s="54">
        <v>146922</v>
      </c>
      <c r="D29" s="39">
        <v>0</v>
      </c>
      <c r="E29" s="39">
        <v>0</v>
      </c>
      <c r="F29" s="54">
        <v>51054</v>
      </c>
      <c r="G29" s="53">
        <f t="shared" si="5"/>
        <v>347.49050516600641</v>
      </c>
      <c r="H29" s="88">
        <f t="shared" si="6"/>
        <v>347.49050516600641</v>
      </c>
    </row>
    <row r="30" spans="1:12" ht="15" x14ac:dyDescent="0.2">
      <c r="A30" s="63" t="s">
        <v>32</v>
      </c>
      <c r="B30" s="54">
        <f t="shared" si="4"/>
        <v>141820</v>
      </c>
      <c r="C30" s="54">
        <v>141820</v>
      </c>
      <c r="D30" s="39">
        <v>0</v>
      </c>
      <c r="E30" s="39">
        <v>0</v>
      </c>
      <c r="F30" s="54">
        <v>57786</v>
      </c>
      <c r="G30" s="53">
        <f t="shared" si="5"/>
        <v>407.46016076716967</v>
      </c>
      <c r="H30" s="88">
        <f t="shared" si="6"/>
        <v>407.46016076716967</v>
      </c>
    </row>
    <row r="31" spans="1:12" ht="15" x14ac:dyDescent="0.2">
      <c r="A31" s="63" t="s">
        <v>28</v>
      </c>
      <c r="B31" s="54">
        <f t="shared" si="4"/>
        <v>140000</v>
      </c>
      <c r="C31" s="54">
        <v>139431</v>
      </c>
      <c r="D31" s="39">
        <v>569</v>
      </c>
      <c r="E31" s="39">
        <v>0</v>
      </c>
      <c r="F31" s="55">
        <v>72647</v>
      </c>
      <c r="G31" s="53">
        <f t="shared" si="5"/>
        <v>518.90714285714284</v>
      </c>
      <c r="H31" s="88">
        <f t="shared" si="6"/>
        <v>521.02473624947106</v>
      </c>
    </row>
    <row r="32" spans="1:12" ht="15" x14ac:dyDescent="0.2">
      <c r="A32" s="63" t="s">
        <v>29</v>
      </c>
      <c r="B32" s="55">
        <f t="shared" si="4"/>
        <v>962.4</v>
      </c>
      <c r="C32" s="39">
        <v>0</v>
      </c>
      <c r="D32" s="39">
        <v>0</v>
      </c>
      <c r="E32" s="41">
        <v>962.4</v>
      </c>
      <c r="F32" s="39">
        <v>0</v>
      </c>
      <c r="G32" s="39">
        <v>0</v>
      </c>
      <c r="H32" s="93">
        <v>0</v>
      </c>
    </row>
    <row r="33" spans="1:16" ht="15" x14ac:dyDescent="0.2">
      <c r="A33" s="64" t="s">
        <v>12</v>
      </c>
      <c r="B33" s="55">
        <f>SUM(B19:B32)</f>
        <v>882360.4</v>
      </c>
      <c r="C33" s="54">
        <f>SUM(C19:C32)</f>
        <v>865505</v>
      </c>
      <c r="D33" s="39">
        <f>SUM(D19:D32)</f>
        <v>863</v>
      </c>
      <c r="E33" s="41">
        <f>SUM(E19:E32)</f>
        <v>15992.4</v>
      </c>
      <c r="F33" s="55">
        <f>SUM(F19:F32)</f>
        <v>393114</v>
      </c>
      <c r="G33" s="53">
        <f t="shared" si="5"/>
        <v>445.52543382499937</v>
      </c>
      <c r="H33" s="94">
        <f t="shared" si="6"/>
        <v>454.20188213817363</v>
      </c>
      <c r="K33" s="31"/>
      <c r="L33" s="31"/>
      <c r="M33" s="71"/>
      <c r="N33" s="31"/>
    </row>
    <row r="34" spans="1:16" x14ac:dyDescent="0.2">
      <c r="L34" s="31"/>
      <c r="M34" s="31"/>
      <c r="N34" s="31"/>
      <c r="O34" s="31"/>
      <c r="P34" s="31"/>
    </row>
    <row r="35" spans="1:16" s="47" customFormat="1" ht="15" customHeight="1" x14ac:dyDescent="0.2">
      <c r="D35" s="58"/>
      <c r="E35" s="58"/>
    </row>
    <row r="36" spans="1:16" s="47" customFormat="1" ht="15" customHeight="1" x14ac:dyDescent="0.2">
      <c r="D36" s="58"/>
      <c r="E36" s="58"/>
    </row>
    <row r="37" spans="1:16" x14ac:dyDescent="0.2">
      <c r="B37" s="31"/>
      <c r="C37" s="31"/>
      <c r="D37" s="69"/>
      <c r="E37" s="69"/>
      <c r="F37" s="31"/>
      <c r="G37" s="31"/>
      <c r="H37" s="31"/>
    </row>
    <row r="38" spans="1:16" x14ac:dyDescent="0.2">
      <c r="B38" s="31"/>
      <c r="C38" s="31"/>
      <c r="D38" s="69"/>
      <c r="E38" s="69"/>
      <c r="F38" s="31"/>
    </row>
    <row r="39" spans="1:16" x14ac:dyDescent="0.2">
      <c r="B39" s="31"/>
    </row>
    <row r="40" spans="1:16" x14ac:dyDescent="0.2">
      <c r="E40" s="69"/>
    </row>
    <row r="49" spans="2:6" x14ac:dyDescent="0.2">
      <c r="B49" s="31"/>
      <c r="C49" s="31"/>
      <c r="F49" s="31"/>
    </row>
  </sheetData>
  <mergeCells count="14">
    <mergeCell ref="A1:H1"/>
    <mergeCell ref="A3:A5"/>
    <mergeCell ref="A14:H14"/>
    <mergeCell ref="F3:F5"/>
    <mergeCell ref="G3:H3"/>
    <mergeCell ref="G4:H4"/>
    <mergeCell ref="B3:E3"/>
    <mergeCell ref="B4:E4"/>
    <mergeCell ref="A16:A18"/>
    <mergeCell ref="G16:H16"/>
    <mergeCell ref="G17:H17"/>
    <mergeCell ref="B16:E16"/>
    <mergeCell ref="B17:E17"/>
    <mergeCell ref="F16:F18"/>
  </mergeCells>
  <printOptions horizontalCentered="1" verticalCentered="1"/>
  <pageMargins left="0.39370078740157499" right="0.39370078740157499" top="0.196850393700787" bottom="0.196850393700787" header="0.31496062992126" footer="0.31496062992126"/>
  <pageSetup paperSize="9" scale="95" orientation="portrait" r:id="rId1"/>
  <headerFooter>
    <oddFooter>&amp;C13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rightToLeft="1" workbookViewId="0">
      <selection activeCell="D13" sqref="D13"/>
    </sheetView>
  </sheetViews>
  <sheetFormatPr defaultRowHeight="14.25" x14ac:dyDescent="0.2"/>
  <cols>
    <col min="1" max="1" width="17.5" customWidth="1"/>
    <col min="2" max="5" width="13.5" customWidth="1"/>
  </cols>
  <sheetData>
    <row r="1" spans="1:29" ht="18" customHeight="1" x14ac:dyDescent="0.2"/>
    <row r="2" spans="1:29" ht="18" customHeight="1" x14ac:dyDescent="0.2"/>
    <row r="3" spans="1:29" x14ac:dyDescent="0.2">
      <c r="B3" s="8"/>
      <c r="C3" s="8"/>
    </row>
    <row r="4" spans="1:29" ht="35.25" customHeight="1" x14ac:dyDescent="0.2">
      <c r="B4" s="124" t="s">
        <v>54</v>
      </c>
      <c r="C4" s="124"/>
      <c r="D4" s="124"/>
      <c r="E4" s="124"/>
    </row>
    <row r="5" spans="1:29" ht="21" customHeight="1" x14ac:dyDescent="0.2">
      <c r="B5" s="21" t="s">
        <v>55</v>
      </c>
      <c r="E5" s="83"/>
    </row>
    <row r="6" spans="1:29" ht="39.950000000000003" customHeight="1" x14ac:dyDescent="0.2">
      <c r="B6" s="87" t="s">
        <v>41</v>
      </c>
      <c r="C6" s="70" t="s">
        <v>38</v>
      </c>
      <c r="D6" s="70" t="s">
        <v>34</v>
      </c>
      <c r="E6" s="95" t="s">
        <v>35</v>
      </c>
    </row>
    <row r="7" spans="1:29" ht="42" customHeight="1" x14ac:dyDescent="0.2">
      <c r="B7" s="14" t="s">
        <v>4</v>
      </c>
      <c r="C7" s="17">
        <v>4494849</v>
      </c>
      <c r="D7" s="25">
        <f>E7/C7*1000</f>
        <v>773.39995181150687</v>
      </c>
      <c r="E7" s="96">
        <v>3476316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29" s="145" customFormat="1" x14ac:dyDescent="0.2">
      <c r="A8" s="144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</row>
    <row r="9" spans="1:29" s="145" customFormat="1" x14ac:dyDescent="0.2">
      <c r="A9" s="144"/>
      <c r="B9" s="144"/>
      <c r="C9" s="144"/>
      <c r="D9" s="144"/>
      <c r="E9" s="144"/>
      <c r="F9" s="144"/>
    </row>
  </sheetData>
  <mergeCells count="2">
    <mergeCell ref="B4:E4"/>
    <mergeCell ref="A8:XFD9"/>
  </mergeCells>
  <printOptions horizontalCentered="1" verticalCentered="1"/>
  <pageMargins left="0.98425196850393704" right="1.734251969" top="0.98425196850393704" bottom="0.98425196850393704" header="0.31496062992126" footer="0.31496062992126"/>
  <pageSetup paperSize="9" orientation="landscape" r:id="rId1"/>
  <headerFooter>
    <oddFooter>&amp;C14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جدول 1</vt:lpstr>
      <vt:lpstr>جدول2</vt:lpstr>
      <vt:lpstr>جدول3و4</vt:lpstr>
      <vt:lpstr>جدول5</vt:lpstr>
      <vt:lpstr>جدول6</vt:lpstr>
      <vt:lpstr>جدول7 و8</vt:lpstr>
      <vt:lpstr>جدول9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Zeina abdalla</dc:creator>
  <cp:lastModifiedBy>NADA</cp:lastModifiedBy>
  <cp:lastPrinted>2020-09-17T06:37:47Z</cp:lastPrinted>
  <dcterms:created xsi:type="dcterms:W3CDTF">2012-08-05T06:59:01Z</dcterms:created>
  <dcterms:modified xsi:type="dcterms:W3CDTF">2020-09-20T06:31:47Z</dcterms:modified>
</cp:coreProperties>
</file>